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85" windowHeight="9510" activeTab="0"/>
  </bookViews>
  <sheets>
    <sheet name="ASæt" sheetId="1" r:id="rId1"/>
    <sheet name="BSæt" sheetId="2" r:id="rId2"/>
    <sheet name="CSæt" sheetId="3" r:id="rId3"/>
    <sheet name="DSæt" sheetId="4" r:id="rId4"/>
    <sheet name="ESæt" sheetId="5" r:id="rId5"/>
    <sheet name="FSæt" sheetId="6" r:id="rId6"/>
  </sheets>
  <externalReferences>
    <externalReference r:id="rId9"/>
  </externalReferences>
  <definedNames>
    <definedName name="AntalOpgaver">10</definedName>
    <definedName name="LøsningsSæt">'[1]Workshop'!$I$2:$T$2</definedName>
    <definedName name="Niveau">'[1]Workshop'!$C$2</definedName>
  </definedNames>
  <calcPr fullCalcOnLoad="1"/>
</workbook>
</file>

<file path=xl/comments1.xml><?xml version="1.0" encoding="utf-8"?>
<comments xmlns="http://schemas.openxmlformats.org/spreadsheetml/2006/main">
  <authors>
    <author>Henning</author>
  </authors>
  <commentList>
    <comment ref="E10" authorId="0">
      <text>
        <r>
          <rPr>
            <b/>
            <sz val="9"/>
            <rFont val="Tahoma"/>
            <family val="2"/>
          </rPr>
          <t>mål skruernes længde udprintningen kan give ændrede størrelser</t>
        </r>
      </text>
    </comment>
    <comment ref="E19" authorId="0">
      <text>
        <r>
          <rPr>
            <b/>
            <sz val="9"/>
            <rFont val="Tahoma"/>
            <family val="0"/>
          </rPr>
          <t>Begge svar accepteres</t>
        </r>
      </text>
    </comment>
  </commentList>
</comments>
</file>

<file path=xl/comments2.xml><?xml version="1.0" encoding="utf-8"?>
<comments xmlns="http://schemas.openxmlformats.org/spreadsheetml/2006/main">
  <authors>
    <author>Henning</author>
  </authors>
  <commentList>
    <comment ref="E19" authorId="0">
      <text>
        <r>
          <rPr>
            <sz val="9"/>
            <rFont val="Tahoma"/>
            <family val="0"/>
          </rPr>
          <t xml:space="preserve">Begge svar accepteres
</t>
        </r>
      </text>
    </comment>
  </commentList>
</comments>
</file>

<file path=xl/comments3.xml><?xml version="1.0" encoding="utf-8"?>
<comments xmlns="http://schemas.openxmlformats.org/spreadsheetml/2006/main">
  <authors>
    <author>Henning</author>
  </authors>
  <commentList>
    <comment ref="E19" authorId="0">
      <text>
        <r>
          <rPr>
            <b/>
            <sz val="9"/>
            <rFont val="Tahoma"/>
            <family val="0"/>
          </rPr>
          <t>Begge svar accepteres</t>
        </r>
      </text>
    </comment>
  </commentList>
</comments>
</file>

<file path=xl/comments4.xml><?xml version="1.0" encoding="utf-8"?>
<comments xmlns="http://schemas.openxmlformats.org/spreadsheetml/2006/main">
  <authors>
    <author>Henning</author>
  </authors>
  <commentList>
    <comment ref="E10" authorId="0">
      <text>
        <r>
          <rPr>
            <b/>
            <sz val="9"/>
            <rFont val="Tahoma"/>
            <family val="2"/>
          </rPr>
          <t>mål skruernes længde udprintningen kan give ændrede størrelser</t>
        </r>
      </text>
    </comment>
    <comment ref="E19" authorId="0">
      <text>
        <r>
          <rPr>
            <sz val="9"/>
            <rFont val="Tahoma"/>
            <family val="0"/>
          </rPr>
          <t xml:space="preserve">Begge svar accepteres
</t>
        </r>
      </text>
    </comment>
  </commentList>
</comments>
</file>

<file path=xl/comments5.xml><?xml version="1.0" encoding="utf-8"?>
<comments xmlns="http://schemas.openxmlformats.org/spreadsheetml/2006/main">
  <authors>
    <author>Henning</author>
  </authors>
  <commentList>
    <comment ref="E19" authorId="0">
      <text>
        <r>
          <rPr>
            <sz val="9"/>
            <rFont val="Tahoma"/>
            <family val="0"/>
          </rPr>
          <t xml:space="preserve">Begge svar accepteres
</t>
        </r>
      </text>
    </comment>
  </commentList>
</comments>
</file>

<file path=xl/comments6.xml><?xml version="1.0" encoding="utf-8"?>
<comments xmlns="http://schemas.openxmlformats.org/spreadsheetml/2006/main">
  <authors>
    <author>Henning</author>
  </authors>
  <commentList>
    <comment ref="E10" authorId="0">
      <text>
        <r>
          <rPr>
            <b/>
            <sz val="9"/>
            <rFont val="Tahoma"/>
            <family val="2"/>
          </rPr>
          <t>mål skruernes længde udprintningen kan give ændrede størrelser</t>
        </r>
      </text>
    </comment>
    <comment ref="E19" authorId="0">
      <text>
        <r>
          <rPr>
            <b/>
            <sz val="9"/>
            <rFont val="Tahoma"/>
            <family val="0"/>
          </rPr>
          <t>Begge svar accepteres</t>
        </r>
      </text>
    </comment>
  </commentList>
</comments>
</file>

<file path=xl/sharedStrings.xml><?xml version="1.0" encoding="utf-8"?>
<sst xmlns="http://schemas.openxmlformats.org/spreadsheetml/2006/main" count="300" uniqueCount="59">
  <si>
    <t>Opgave</t>
  </si>
  <si>
    <t>Løsning</t>
  </si>
  <si>
    <t>Points</t>
  </si>
  <si>
    <t>Kommentar</t>
  </si>
  <si>
    <t>Informationer</t>
  </si>
  <si>
    <t>Selleri</t>
  </si>
  <si>
    <t>rigtigt udregnet</t>
  </si>
  <si>
    <t>dl</t>
  </si>
  <si>
    <t>Kursistnavn</t>
  </si>
  <si>
    <t>Niveau</t>
  </si>
  <si>
    <t>spsk</t>
  </si>
  <si>
    <t>Sæt</t>
  </si>
  <si>
    <t>Kystbanen</t>
  </si>
  <si>
    <t>4.58</t>
  </si>
  <si>
    <t>Score</t>
  </si>
  <si>
    <t>min</t>
  </si>
  <si>
    <t>Resultat</t>
  </si>
  <si>
    <t>Aalborg ZOO</t>
  </si>
  <si>
    <t>kr</t>
  </si>
  <si>
    <t>Udfyld alle blå felter med et tal mellem 0 og 1.</t>
  </si>
  <si>
    <t>Skruer</t>
  </si>
  <si>
    <t>cm</t>
  </si>
  <si>
    <t>mm</t>
  </si>
  <si>
    <t>Perler</t>
  </si>
  <si>
    <t>Rigtigt udfyldt</t>
  </si>
  <si>
    <t>Hvedekerner</t>
  </si>
  <si>
    <t>kg</t>
  </si>
  <si>
    <t>g</t>
  </si>
  <si>
    <t>Svar 4 ca 1/10</t>
  </si>
  <si>
    <t>Omdrejningstæller</t>
  </si>
  <si>
    <t>3500/ 3,5</t>
  </si>
  <si>
    <t xml:space="preserve">Rigtigt tegnet </t>
  </si>
  <si>
    <t>Dato og medarb.nr</t>
  </si>
  <si>
    <t>Rigtigt krydset</t>
  </si>
  <si>
    <t>Fliser</t>
  </si>
  <si>
    <t>Damecykel</t>
  </si>
  <si>
    <t>6626,-</t>
  </si>
  <si>
    <t>Pasta</t>
  </si>
  <si>
    <t>Rigtigt udregnet</t>
  </si>
  <si>
    <t>l</t>
  </si>
  <si>
    <t>Tog fra Malmø</t>
  </si>
  <si>
    <t>4.53</t>
  </si>
  <si>
    <t>Den Gamle by</t>
  </si>
  <si>
    <t>Søm</t>
  </si>
  <si>
    <t>Lim</t>
  </si>
  <si>
    <t>Rugkerner</t>
  </si>
  <si>
    <t>Svar 1 ca 1/10</t>
  </si>
  <si>
    <t>Omdrejningstal</t>
  </si>
  <si>
    <t>2500/2,5</t>
  </si>
  <si>
    <t>Rigtigt tegnet</t>
  </si>
  <si>
    <t xml:space="preserve">Kasse </t>
  </si>
  <si>
    <t>Kantsten</t>
  </si>
  <si>
    <t>Herrecykel</t>
  </si>
  <si>
    <t>kr.</t>
  </si>
  <si>
    <t>55 cm</t>
  </si>
  <si>
    <t>korrekt målt</t>
  </si>
  <si>
    <t>korrrekt omregning</t>
  </si>
  <si>
    <t>korrekt omregning</t>
  </si>
  <si>
    <t>korrekt omreging</t>
  </si>
</sst>
</file>

<file path=xl/styles.xml><?xml version="1.0" encoding="utf-8"?>
<styleSheet xmlns="http://schemas.openxmlformats.org/spreadsheetml/2006/main">
  <numFmts count="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@*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0" borderId="3" applyNumberFormat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33" borderId="10" xfId="49" applyFont="1" applyFill="1" applyBorder="1" applyAlignment="1">
      <alignment horizontal="center"/>
      <protection/>
    </xf>
    <xf numFmtId="0" fontId="2" fillId="0" borderId="0" xfId="49" applyFont="1">
      <alignment/>
      <protection/>
    </xf>
    <xf numFmtId="0" fontId="2" fillId="0" borderId="0" xfId="49">
      <alignment/>
      <protection/>
    </xf>
    <xf numFmtId="0" fontId="4" fillId="0" borderId="11" xfId="49" applyFont="1" applyFill="1" applyBorder="1">
      <alignment/>
      <protection/>
    </xf>
    <xf numFmtId="0" fontId="2" fillId="0" borderId="12" xfId="49" applyFill="1" applyBorder="1">
      <alignment/>
      <protection/>
    </xf>
    <xf numFmtId="0" fontId="5" fillId="0" borderId="13" xfId="49" applyFont="1" applyFill="1" applyBorder="1" applyAlignment="1">
      <alignment horizontal="center"/>
      <protection/>
    </xf>
    <xf numFmtId="0" fontId="2" fillId="0" borderId="11" xfId="49" applyFill="1" applyBorder="1" applyAlignment="1">
      <alignment horizontal="right"/>
      <protection/>
    </xf>
    <xf numFmtId="0" fontId="2" fillId="34" borderId="12" xfId="49" applyFill="1" applyBorder="1" applyProtection="1">
      <alignment/>
      <protection locked="0"/>
    </xf>
    <xf numFmtId="0" fontId="2" fillId="34" borderId="13" xfId="49" applyFill="1" applyBorder="1" applyProtection="1">
      <alignment/>
      <protection locked="0"/>
    </xf>
    <xf numFmtId="2" fontId="2" fillId="0" borderId="14" xfId="49" applyNumberFormat="1" applyFill="1" applyBorder="1">
      <alignment/>
      <protection/>
    </xf>
    <xf numFmtId="2" fontId="2" fillId="0" borderId="15" xfId="49" applyNumberFormat="1" applyFill="1" applyBorder="1">
      <alignment/>
      <protection/>
    </xf>
    <xf numFmtId="0" fontId="2" fillId="0" borderId="16" xfId="49" applyFill="1" applyBorder="1" applyAlignment="1" applyProtection="1">
      <alignment wrapText="1"/>
      <protection locked="0"/>
    </xf>
    <xf numFmtId="164" fontId="5" fillId="0" borderId="17" xfId="49" applyNumberFormat="1" applyFont="1" applyBorder="1" applyAlignment="1">
      <alignment vertical="center"/>
      <protection/>
    </xf>
    <xf numFmtId="0" fontId="5" fillId="0" borderId="18" xfId="49" applyFont="1" applyBorder="1" applyAlignment="1" applyProtection="1">
      <alignment horizontal="center" vertical="center"/>
      <protection locked="0"/>
    </xf>
    <xf numFmtId="0" fontId="2" fillId="0" borderId="19" xfId="49" applyFill="1" applyBorder="1">
      <alignment/>
      <protection/>
    </xf>
    <xf numFmtId="0" fontId="2" fillId="0" borderId="20" xfId="49" applyFill="1" applyBorder="1">
      <alignment/>
      <protection/>
    </xf>
    <xf numFmtId="0" fontId="5" fillId="0" borderId="18" xfId="49" applyFont="1" applyFill="1" applyBorder="1" applyAlignment="1">
      <alignment horizontal="center"/>
      <protection/>
    </xf>
    <xf numFmtId="0" fontId="2" fillId="34" borderId="20" xfId="49" applyFill="1" applyBorder="1" applyProtection="1">
      <alignment/>
      <protection locked="0"/>
    </xf>
    <xf numFmtId="0" fontId="2" fillId="34" borderId="21" xfId="49" applyFill="1" applyBorder="1" applyProtection="1">
      <alignment/>
      <protection locked="0"/>
    </xf>
    <xf numFmtId="2" fontId="2" fillId="0" borderId="22" xfId="49" applyNumberFormat="1" applyFill="1" applyBorder="1">
      <alignment/>
      <protection/>
    </xf>
    <xf numFmtId="2" fontId="2" fillId="0" borderId="23" xfId="49" applyNumberFormat="1" applyFill="1" applyBorder="1">
      <alignment/>
      <protection/>
    </xf>
    <xf numFmtId="0" fontId="2" fillId="0" borderId="24" xfId="49" applyFill="1" applyBorder="1" applyProtection="1">
      <alignment/>
      <protection locked="0"/>
    </xf>
    <xf numFmtId="164" fontId="5" fillId="0" borderId="19" xfId="49" applyNumberFormat="1" applyFont="1" applyBorder="1" applyAlignment="1">
      <alignment vertical="center"/>
      <protection/>
    </xf>
    <xf numFmtId="0" fontId="5" fillId="0" borderId="21" xfId="49" applyFont="1" applyBorder="1" applyAlignment="1">
      <alignment horizontal="center" vertical="center"/>
      <protection/>
    </xf>
    <xf numFmtId="2" fontId="5" fillId="0" borderId="21" xfId="49" applyNumberFormat="1" applyFont="1" applyBorder="1" applyAlignment="1">
      <alignment horizontal="center" vertical="center"/>
      <protection/>
    </xf>
    <xf numFmtId="10" fontId="5" fillId="35" borderId="21" xfId="56" applyNumberFormat="1" applyFont="1" applyFill="1" applyBorder="1" applyAlignment="1">
      <alignment horizontal="center" vertical="center"/>
    </xf>
    <xf numFmtId="0" fontId="2" fillId="0" borderId="19" xfId="49" applyFill="1" applyBorder="1" applyAlignment="1">
      <alignment horizontal="right"/>
      <protection/>
    </xf>
    <xf numFmtId="164" fontId="5" fillId="0" borderId="25" xfId="49" applyNumberFormat="1" applyFont="1" applyBorder="1" applyAlignment="1">
      <alignment vertical="center"/>
      <protection/>
    </xf>
    <xf numFmtId="0" fontId="5" fillId="35" borderId="26" xfId="49" applyFont="1" applyFill="1" applyBorder="1" applyAlignment="1">
      <alignment horizontal="center" vertical="center"/>
      <protection/>
    </xf>
    <xf numFmtId="0" fontId="2" fillId="0" borderId="11" xfId="49" applyFill="1" applyBorder="1">
      <alignment/>
      <protection/>
    </xf>
    <xf numFmtId="0" fontId="2" fillId="0" borderId="19" xfId="49" applyFont="1" applyFill="1" applyBorder="1" applyAlignment="1">
      <alignment horizontal="right"/>
      <protection/>
    </xf>
    <xf numFmtId="0" fontId="2" fillId="0" borderId="11" xfId="49" applyFont="1" applyFill="1" applyBorder="1" applyAlignment="1">
      <alignment horizontal="right"/>
      <protection/>
    </xf>
    <xf numFmtId="9" fontId="2" fillId="0" borderId="19" xfId="49" applyNumberFormat="1" applyFill="1" applyBorder="1" applyAlignment="1">
      <alignment horizontal="right"/>
      <protection/>
    </xf>
    <xf numFmtId="164" fontId="5" fillId="0" borderId="27" xfId="49" applyNumberFormat="1" applyFont="1" applyBorder="1" applyAlignment="1">
      <alignment vertical="center"/>
      <protection/>
    </xf>
    <xf numFmtId="164" fontId="5" fillId="0" borderId="28" xfId="49" applyNumberFormat="1" applyFont="1" applyBorder="1" applyAlignment="1">
      <alignment vertical="center"/>
      <protection/>
    </xf>
    <xf numFmtId="0" fontId="3" fillId="0" borderId="0" xfId="49" applyFont="1" applyAlignment="1">
      <alignment horizontal="center"/>
      <protection/>
    </xf>
    <xf numFmtId="0" fontId="3" fillId="33" borderId="29" xfId="49" applyFont="1" applyFill="1" applyBorder="1" applyAlignment="1">
      <alignment horizontal="center"/>
      <protection/>
    </xf>
    <xf numFmtId="0" fontId="3" fillId="33" borderId="30" xfId="49" applyFont="1" applyFill="1" applyBorder="1" applyAlignment="1">
      <alignment horizontal="center"/>
      <protection/>
    </xf>
    <xf numFmtId="0" fontId="3" fillId="33" borderId="31" xfId="49" applyFont="1" applyFill="1" applyBorder="1" applyAlignment="1">
      <alignment horizontal="center"/>
      <protection/>
    </xf>
    <xf numFmtId="0" fontId="3" fillId="33" borderId="32" xfId="49" applyFont="1" applyFill="1" applyBorder="1" applyAlignment="1">
      <alignment horizontal="center"/>
      <protection/>
    </xf>
    <xf numFmtId="0" fontId="3" fillId="33" borderId="33" xfId="49" applyFont="1" applyFill="1" applyBorder="1" applyAlignment="1">
      <alignment horizontal="center"/>
      <protection/>
    </xf>
    <xf numFmtId="0" fontId="3" fillId="33" borderId="34" xfId="49" applyFont="1" applyFill="1" applyBorder="1" applyAlignment="1">
      <alignment horizontal="center"/>
      <protection/>
    </xf>
    <xf numFmtId="0" fontId="3" fillId="33" borderId="35" xfId="49" applyFont="1" applyFill="1" applyBorder="1" applyAlignment="1">
      <alignment horizontal="center"/>
      <protection/>
    </xf>
    <xf numFmtId="0" fontId="3" fillId="33" borderId="36" xfId="49" applyFont="1" applyFill="1" applyBorder="1" applyAlignment="1">
      <alignment horizontal="center"/>
      <protection/>
    </xf>
    <xf numFmtId="0" fontId="3" fillId="33" borderId="37" xfId="49" applyFont="1" applyFill="1" applyBorder="1" applyAlignment="1">
      <alignment horizontal="center"/>
      <protection/>
    </xf>
    <xf numFmtId="0" fontId="3" fillId="33" borderId="38" xfId="49" applyFont="1" applyFill="1" applyBorder="1" applyAlignment="1">
      <alignment horizontal="center"/>
      <protection/>
    </xf>
    <xf numFmtId="0" fontId="6" fillId="0" borderId="0" xfId="49" applyFont="1" applyAlignment="1">
      <alignment horizontal="center"/>
      <protection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Normal 2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Procent 2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dxfs count="192"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&#248;sning%20for&#229;r%2015%20trin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æt"/>
      <sheetName val="BSæt"/>
      <sheetName val="CSæt"/>
      <sheetName val="DSæt"/>
      <sheetName val="ESæt"/>
      <sheetName val="FSæt"/>
      <sheetName val="HSæt"/>
      <sheetName val="GSæt"/>
      <sheetName val="JSæt"/>
      <sheetName val="KSæt"/>
      <sheetName val="LSæt"/>
      <sheetName val="MSæt"/>
      <sheetName val="Workshop"/>
      <sheetName val="a"/>
      <sheetName val="b"/>
      <sheetName val="c"/>
      <sheetName val="d"/>
      <sheetName val="Opgavesæt"/>
    </sheetNames>
    <sheetDataSet>
      <sheetData sheetId="12">
        <row r="2">
          <cell r="C2" t="str">
            <v>Trin 1</v>
          </cell>
          <cell r="I2" t="str">
            <v>ASæt</v>
          </cell>
          <cell r="J2" t="str">
            <v>BSæt</v>
          </cell>
          <cell r="K2" t="str">
            <v>CSæt</v>
          </cell>
          <cell r="L2" t="str">
            <v>DSæt</v>
          </cell>
          <cell r="M2" t="str">
            <v>ESæt</v>
          </cell>
          <cell r="N2" t="str">
            <v>FSæt</v>
          </cell>
          <cell r="O2" t="str">
            <v>Gsæt</v>
          </cell>
          <cell r="P2" t="str">
            <v>Hsæt</v>
          </cell>
          <cell r="Q2" t="str">
            <v>Jsæt</v>
          </cell>
          <cell r="R2" t="str">
            <v>Ksæt</v>
          </cell>
          <cell r="S2" t="str">
            <v>Lsæt</v>
          </cell>
          <cell r="T2" t="str">
            <v>Msæt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RowColHeaders="0" tabSelected="1" zoomScalePageLayoutView="0" workbookViewId="0" topLeftCell="A1">
      <selection activeCell="F14" sqref="F14"/>
    </sheetView>
  </sheetViews>
  <sheetFormatPr defaultColWidth="9.140625" defaultRowHeight="15"/>
  <cols>
    <col min="1" max="1" width="3.7109375" style="3" customWidth="1"/>
    <col min="2" max="2" width="2.7109375" style="3" hidden="1" customWidth="1"/>
    <col min="3" max="3" width="15.7109375" style="3" customWidth="1"/>
    <col min="4" max="4" width="2.7109375" style="3" customWidth="1"/>
    <col min="5" max="5" width="20.7109375" style="3" customWidth="1"/>
    <col min="6" max="6" width="5.7109375" style="3" customWidth="1"/>
    <col min="7" max="7" width="6.7109375" style="3" customWidth="1"/>
    <col min="8" max="8" width="5.7109375" style="3" customWidth="1"/>
    <col min="9" max="9" width="4.7109375" style="3" customWidth="1"/>
    <col min="10" max="10" width="5.7109375" style="3" customWidth="1"/>
    <col min="11" max="11" width="25.7109375" style="3" customWidth="1"/>
    <col min="12" max="12" width="2.7109375" style="3" customWidth="1"/>
    <col min="13" max="13" width="13.7109375" style="3" customWidth="1"/>
    <col min="14" max="14" width="22.7109375" style="3" customWidth="1"/>
    <col min="15" max="16384" width="9.140625" style="3" customWidth="1"/>
  </cols>
  <sheetData>
    <row r="1" spans="1:14" ht="12.75">
      <c r="A1" s="37" t="s">
        <v>0</v>
      </c>
      <c r="B1" s="38"/>
      <c r="C1" s="38"/>
      <c r="D1" s="39"/>
      <c r="E1" s="40" t="s">
        <v>1</v>
      </c>
      <c r="F1" s="41"/>
      <c r="G1" s="41"/>
      <c r="H1" s="42"/>
      <c r="I1" s="43" t="s">
        <v>2</v>
      </c>
      <c r="J1" s="44"/>
      <c r="K1" s="1" t="s">
        <v>3</v>
      </c>
      <c r="L1" s="2"/>
      <c r="M1" s="45" t="s">
        <v>4</v>
      </c>
      <c r="N1" s="46"/>
    </row>
    <row r="2" spans="1:14" ht="12.75">
      <c r="A2" s="4">
        <v>1</v>
      </c>
      <c r="B2" s="5">
        <v>4</v>
      </c>
      <c r="C2" s="5" t="s">
        <v>5</v>
      </c>
      <c r="D2" s="6">
        <f>IF(B2&gt;=1,1,"")</f>
        <v>1</v>
      </c>
      <c r="E2" s="7" t="s">
        <v>6</v>
      </c>
      <c r="F2" s="8"/>
      <c r="G2" s="5" t="s">
        <v>7</v>
      </c>
      <c r="H2" s="9"/>
      <c r="I2" s="10">
        <f>IF(B2&gt;=1,1/B2,"")</f>
        <v>0.25</v>
      </c>
      <c r="J2" s="11">
        <f>IF(B2&gt;=1,IF(ISBLANK(G2),F2*I2,F2*I2*0.75+H2*I2*0.25),"")</f>
        <v>0</v>
      </c>
      <c r="K2" s="12"/>
      <c r="L2" s="2"/>
      <c r="M2" s="13" t="s">
        <v>8</v>
      </c>
      <c r="N2" s="14"/>
    </row>
    <row r="3" spans="1:14" ht="12.75">
      <c r="A3" s="15"/>
      <c r="B3" s="16"/>
      <c r="C3" s="16"/>
      <c r="D3" s="17">
        <f>IF(B2&gt;=2,2,"")</f>
        <v>2</v>
      </c>
      <c r="E3" s="7" t="s">
        <v>6</v>
      </c>
      <c r="F3" s="18"/>
      <c r="G3" s="16"/>
      <c r="H3" s="19"/>
      <c r="I3" s="20">
        <f>IF(B2&gt;=2,1/B2,"")</f>
        <v>0.25</v>
      </c>
      <c r="J3" s="21">
        <f>IF(B2&gt;=2,IF(ISBLANK(G3),F3*I3,F3*I3*0.75+H3*I3*0.25),"")</f>
        <v>0</v>
      </c>
      <c r="K3" s="22"/>
      <c r="L3" s="2"/>
      <c r="M3" s="23" t="s">
        <v>9</v>
      </c>
      <c r="N3" s="24" t="str">
        <f>Niveau</f>
        <v>Trin 1</v>
      </c>
    </row>
    <row r="4" spans="1:14" ht="12.75">
      <c r="A4" s="15"/>
      <c r="B4" s="16"/>
      <c r="C4" s="16"/>
      <c r="D4" s="17">
        <f>IF(B2&gt;=3,3,"")</f>
        <v>3</v>
      </c>
      <c r="E4" s="7" t="s">
        <v>6</v>
      </c>
      <c r="F4" s="18"/>
      <c r="G4" s="16" t="s">
        <v>10</v>
      </c>
      <c r="H4" s="19"/>
      <c r="I4" s="20">
        <f>IF(B2&gt;=3,1/B2,"")</f>
        <v>0.25</v>
      </c>
      <c r="J4" s="21">
        <f>IF(B2&gt;=3,IF(ISBLANK(G4),F4*I4,F4*I4*0.75+H4*I4*0.25),"")</f>
        <v>0</v>
      </c>
      <c r="K4" s="22"/>
      <c r="L4" s="2"/>
      <c r="M4" s="23" t="s">
        <v>11</v>
      </c>
      <c r="N4" s="24" t="str">
        <f>LEFT(INDEX(LøsningsSæt,1),1)</f>
        <v>A</v>
      </c>
    </row>
    <row r="5" spans="1:14" ht="12.75">
      <c r="A5" s="15"/>
      <c r="B5" s="16"/>
      <c r="C5" s="16"/>
      <c r="D5" s="17">
        <f>IF(B2&gt;=4,4,"")</f>
        <v>4</v>
      </c>
      <c r="E5" s="7" t="s">
        <v>6</v>
      </c>
      <c r="F5" s="18"/>
      <c r="G5" s="16" t="s">
        <v>10</v>
      </c>
      <c r="H5" s="19"/>
      <c r="I5" s="20">
        <f>IF(B2&gt;=4,1/B2,"")</f>
        <v>0.25</v>
      </c>
      <c r="J5" s="21">
        <f>IF(B2&gt;=4,IF(ISBLANK(G5),F5*I5,F5*I5*0.75+H5*I5*0.25),"")</f>
        <v>0</v>
      </c>
      <c r="K5" s="22"/>
      <c r="M5" s="23" t="s">
        <v>2</v>
      </c>
      <c r="N5" s="25">
        <f>SUM(J:J)</f>
        <v>0</v>
      </c>
    </row>
    <row r="6" spans="1:14" ht="12.75">
      <c r="A6" s="4">
        <v>2</v>
      </c>
      <c r="B6" s="5">
        <v>2</v>
      </c>
      <c r="C6" s="5" t="s">
        <v>12</v>
      </c>
      <c r="D6" s="6">
        <f>IF(B6&gt;=1,1,"")</f>
        <v>1</v>
      </c>
      <c r="E6" s="7" t="s">
        <v>13</v>
      </c>
      <c r="F6" s="8"/>
      <c r="G6" s="5"/>
      <c r="H6" s="9"/>
      <c r="I6" s="10">
        <f>IF(B6&gt;=1,1/B6,"")</f>
        <v>0.5</v>
      </c>
      <c r="J6" s="11">
        <f>IF(B6&gt;=1,IF(ISBLANK(G6),F6*I6,F6*I6*0.75+H6*I6*0.25),"")</f>
        <v>0</v>
      </c>
      <c r="K6" s="12"/>
      <c r="M6" s="23" t="s">
        <v>14</v>
      </c>
      <c r="N6" s="26">
        <f>N5/SUM(I:I)</f>
        <v>0</v>
      </c>
    </row>
    <row r="7" spans="1:14" ht="12.75">
      <c r="A7" s="15"/>
      <c r="B7" s="16"/>
      <c r="C7" s="16"/>
      <c r="D7" s="17">
        <f>IF(B6&gt;=2,2,"")</f>
        <v>2</v>
      </c>
      <c r="E7" s="27">
        <v>40</v>
      </c>
      <c r="F7" s="18"/>
      <c r="G7" s="16" t="s">
        <v>15</v>
      </c>
      <c r="H7" s="19"/>
      <c r="I7" s="20">
        <f>IF(B6&gt;=2,1/B6,"")</f>
        <v>0.5</v>
      </c>
      <c r="J7" s="21">
        <f>IF(B6&gt;=2,IF(ISBLANK(G7),F7*I7,F7*I7*0.75+H7*I7*0.25),"")</f>
        <v>0</v>
      </c>
      <c r="K7" s="22"/>
      <c r="M7" s="28" t="s">
        <v>16</v>
      </c>
      <c r="N7" s="29" t="str">
        <f>IF(N6&gt;=50%,"Bestået","Ikke bestået")</f>
        <v>Ikke bestået</v>
      </c>
    </row>
    <row r="8" spans="1:11" ht="12.75">
      <c r="A8" s="4">
        <v>3</v>
      </c>
      <c r="B8" s="5">
        <v>2</v>
      </c>
      <c r="C8" s="5" t="s">
        <v>17</v>
      </c>
      <c r="D8" s="6">
        <f>IF(B8&gt;=1,1,"")</f>
        <v>1</v>
      </c>
      <c r="E8" s="30">
        <v>710</v>
      </c>
      <c r="F8" s="8"/>
      <c r="G8" s="5" t="s">
        <v>18</v>
      </c>
      <c r="H8" s="9"/>
      <c r="I8" s="10">
        <f>IF(B8&gt;=1,1/B8,"")</f>
        <v>0.5</v>
      </c>
      <c r="J8" s="11">
        <f>IF(B8&gt;=1,IF(ISBLANK(G8),F8*I8,F8*I8*0.75+H8*I8*0.25),"")</f>
        <v>0</v>
      </c>
      <c r="K8" s="12"/>
    </row>
    <row r="9" spans="1:14" ht="12.75">
      <c r="A9" s="15"/>
      <c r="B9" s="16"/>
      <c r="C9" s="16"/>
      <c r="D9" s="17">
        <f>IF(B8&gt;=2,2,"")</f>
        <v>2</v>
      </c>
      <c r="E9" s="15">
        <v>40</v>
      </c>
      <c r="F9" s="18"/>
      <c r="G9" s="16" t="s">
        <v>18</v>
      </c>
      <c r="H9" s="19"/>
      <c r="I9" s="20">
        <f>IF(B8&gt;=2,1/B8,"")</f>
        <v>0.5</v>
      </c>
      <c r="J9" s="21">
        <f>IF(B8&gt;=2,IF(ISBLANK(G9),F9*I9,F9*I9*0.75+H9*I9*0.25),"")</f>
        <v>0</v>
      </c>
      <c r="K9" s="22"/>
      <c r="M9" s="47" t="s">
        <v>19</v>
      </c>
      <c r="N9" s="47"/>
    </row>
    <row r="10" spans="1:11" ht="12.75">
      <c r="A10" s="4">
        <v>4</v>
      </c>
      <c r="B10" s="5">
        <v>4</v>
      </c>
      <c r="C10" s="5" t="s">
        <v>20</v>
      </c>
      <c r="D10" s="6">
        <f>IF(B10&gt;=1,1,"")</f>
        <v>1</v>
      </c>
      <c r="E10" s="7" t="s">
        <v>55</v>
      </c>
      <c r="F10" s="8"/>
      <c r="G10" s="5" t="s">
        <v>21</v>
      </c>
      <c r="H10" s="9"/>
      <c r="I10" s="10">
        <f>IF(B10&gt;=1,1/B10,"")</f>
        <v>0.25</v>
      </c>
      <c r="J10" s="11">
        <f>IF(B10&gt;=1,IF(ISBLANK(G10),F10*I10,F10*I10*0.75+H10*I10*0.25),"")</f>
        <v>0</v>
      </c>
      <c r="K10" s="12"/>
    </row>
    <row r="11" spans="1:11" ht="12.75">
      <c r="A11" s="15"/>
      <c r="B11" s="16"/>
      <c r="C11" s="16"/>
      <c r="D11" s="17">
        <f>IF(B10&gt;=2,2,"")</f>
        <v>2</v>
      </c>
      <c r="E11" s="31" t="s">
        <v>55</v>
      </c>
      <c r="F11" s="18"/>
      <c r="G11" s="16" t="s">
        <v>21</v>
      </c>
      <c r="H11" s="19"/>
      <c r="I11" s="20">
        <f>IF(B10&gt;=2,1/B10,"")</f>
        <v>0.25</v>
      </c>
      <c r="J11" s="21">
        <f>IF(B10&gt;=2,IF(ISBLANK(G11),F11*I11,F11*I11*0.75+H11*I11*0.25),"")</f>
        <v>0</v>
      </c>
      <c r="K11" s="22"/>
    </row>
    <row r="12" spans="1:11" ht="12.75">
      <c r="A12" s="15"/>
      <c r="B12" s="16"/>
      <c r="C12" s="16"/>
      <c r="D12" s="17">
        <f>IF(B10&gt;=3,3,"")</f>
        <v>3</v>
      </c>
      <c r="E12" s="31" t="s">
        <v>57</v>
      </c>
      <c r="F12" s="18"/>
      <c r="G12" s="16" t="s">
        <v>22</v>
      </c>
      <c r="H12" s="19"/>
      <c r="I12" s="20">
        <f>IF(B10&gt;=3,1/B10,"")</f>
        <v>0.25</v>
      </c>
      <c r="J12" s="21">
        <f>IF(B10&gt;=3,IF(ISBLANK(G12),F12*I12,F12*I12*0.75+H12*I12*0.25),"")</f>
        <v>0</v>
      </c>
      <c r="K12" s="22"/>
    </row>
    <row r="13" spans="1:14" ht="12.75">
      <c r="A13" s="15"/>
      <c r="B13" s="16"/>
      <c r="C13" s="16"/>
      <c r="D13" s="17">
        <f>IF(B10&gt;=4,4,"")</f>
        <v>4</v>
      </c>
      <c r="E13" s="31" t="s">
        <v>57</v>
      </c>
      <c r="F13" s="18"/>
      <c r="G13" s="16" t="s">
        <v>22</v>
      </c>
      <c r="H13" s="19"/>
      <c r="I13" s="20">
        <f>IF(B10&gt;=4,1/B10,"")</f>
        <v>0.25</v>
      </c>
      <c r="J13" s="21">
        <f>IF(B10&gt;=4,IF(ISBLANK(G13),F13*I13,F13*I13*0.75+H13*I13*0.25),"")</f>
        <v>0</v>
      </c>
      <c r="K13" s="22"/>
      <c r="M13" s="36">
        <f>IF(SUM(I:I)&lt;&gt;AntalOpgaver,"Fejl i points/antal opgaver!","")</f>
      </c>
      <c r="N13" s="36"/>
    </row>
    <row r="14" spans="1:11" ht="12.75">
      <c r="A14" s="4">
        <v>5</v>
      </c>
      <c r="B14" s="5">
        <v>2</v>
      </c>
      <c r="C14" s="5" t="s">
        <v>23</v>
      </c>
      <c r="D14" s="6">
        <f>IF(B14&gt;=1,1,"")</f>
        <v>1</v>
      </c>
      <c r="E14" s="32" t="s">
        <v>24</v>
      </c>
      <c r="F14" s="8"/>
      <c r="G14" s="5"/>
      <c r="H14" s="9"/>
      <c r="I14" s="10">
        <f>IF(B14&gt;=1,1/B14,"")</f>
        <v>0.5</v>
      </c>
      <c r="J14" s="11">
        <f>IF(B14&gt;=1,IF(ISBLANK(G14),F14*I14,F14*I14*0.75+H14*I14*0.25),"")</f>
        <v>0</v>
      </c>
      <c r="K14" s="12"/>
    </row>
    <row r="15" spans="1:11" ht="12.75">
      <c r="A15" s="15"/>
      <c r="B15" s="16"/>
      <c r="C15" s="16"/>
      <c r="D15" s="17">
        <f>IF(B14&gt;=2,2,"")</f>
        <v>2</v>
      </c>
      <c r="E15" s="15">
        <v>1912</v>
      </c>
      <c r="F15" s="18"/>
      <c r="G15" s="16"/>
      <c r="H15" s="19"/>
      <c r="I15" s="20">
        <f>IF(B14&gt;=2,1/B14,"")</f>
        <v>0.5</v>
      </c>
      <c r="J15" s="21">
        <f>IF(B14&gt;=2,IF(ISBLANK(G15),F15*I15,F15*I15*0.75+H15*I15*0.25),"")</f>
        <v>0</v>
      </c>
      <c r="K15" s="22"/>
    </row>
    <row r="16" spans="1:11" ht="12.75">
      <c r="A16" s="4">
        <v>6</v>
      </c>
      <c r="B16" s="5">
        <v>3</v>
      </c>
      <c r="C16" s="5" t="s">
        <v>25</v>
      </c>
      <c r="D16" s="6">
        <f>IF(B16&gt;=1,1,"")</f>
        <v>1</v>
      </c>
      <c r="E16" s="7">
        <v>1</v>
      </c>
      <c r="F16" s="8"/>
      <c r="G16" s="5" t="s">
        <v>26</v>
      </c>
      <c r="H16" s="9"/>
      <c r="I16" s="10">
        <f>IF(B16&gt;=1,1/B16,"")</f>
        <v>0.3333333333333333</v>
      </c>
      <c r="J16" s="11">
        <f>IF(B16&gt;=1,IF(ISBLANK(G16),F16*I16,F16*I16*0.75+H16*I16*0.25),"")</f>
        <v>0</v>
      </c>
      <c r="K16" s="12"/>
    </row>
    <row r="17" spans="1:11" ht="12.75">
      <c r="A17" s="15"/>
      <c r="B17" s="16"/>
      <c r="C17" s="16"/>
      <c r="D17" s="17">
        <f>IF(B16&gt;=2,2,"")</f>
        <v>2</v>
      </c>
      <c r="E17" s="27">
        <v>32.2</v>
      </c>
      <c r="F17" s="18"/>
      <c r="G17" s="16" t="s">
        <v>27</v>
      </c>
      <c r="H17" s="19"/>
      <c r="I17" s="20">
        <f>IF(B16&gt;=2,1/B16,"")</f>
        <v>0.3333333333333333</v>
      </c>
      <c r="J17" s="21">
        <f>IF(B16&gt;=2,IF(ISBLANK(G17),F17*I17,F17*I17*0.75+H17*I17*0.25),"")</f>
        <v>0</v>
      </c>
      <c r="K17" s="22"/>
    </row>
    <row r="18" spans="1:11" ht="12.75">
      <c r="A18" s="15"/>
      <c r="B18" s="16"/>
      <c r="C18" s="16"/>
      <c r="D18" s="17">
        <f>IF(B16&gt;=3,3,"")</f>
        <v>3</v>
      </c>
      <c r="E18" s="27" t="s">
        <v>28</v>
      </c>
      <c r="F18" s="18"/>
      <c r="G18" s="16"/>
      <c r="H18" s="19"/>
      <c r="I18" s="20">
        <f>IF(B16&gt;=3,1/B16,"")</f>
        <v>0.3333333333333333</v>
      </c>
      <c r="J18" s="21">
        <f>IF(B16&gt;=3,IF(ISBLANK(G18),F18*I18,F18*I18*0.75+H18*I18*0.25),"")</f>
        <v>0</v>
      </c>
      <c r="K18" s="22"/>
    </row>
    <row r="19" spans="1:11" ht="12.75">
      <c r="A19" s="4">
        <v>7</v>
      </c>
      <c r="B19" s="5">
        <v>2</v>
      </c>
      <c r="C19" s="5" t="s">
        <v>29</v>
      </c>
      <c r="D19" s="6">
        <f>IF(B19&gt;=1,1,"")</f>
        <v>1</v>
      </c>
      <c r="E19" s="7" t="s">
        <v>30</v>
      </c>
      <c r="F19" s="8"/>
      <c r="G19" s="5"/>
      <c r="H19" s="9"/>
      <c r="I19" s="10">
        <f>IF(B19&gt;=1,1/B19,"")</f>
        <v>0.5</v>
      </c>
      <c r="J19" s="11">
        <f>IF(B19&gt;=1,IF(ISBLANK(G19),F19*I19,F19*I19*0.75+H19*I19*0.25),"")</f>
        <v>0</v>
      </c>
      <c r="K19" s="12"/>
    </row>
    <row r="20" spans="1:11" ht="12.75">
      <c r="A20" s="15"/>
      <c r="B20" s="16"/>
      <c r="C20" s="16"/>
      <c r="D20" s="17">
        <f>IF(B19&gt;=2,2,"")</f>
        <v>2</v>
      </c>
      <c r="E20" s="27" t="s">
        <v>31</v>
      </c>
      <c r="F20" s="18"/>
      <c r="G20" s="16"/>
      <c r="H20" s="19"/>
      <c r="I20" s="20">
        <f>IF(B19&gt;=2,1/B19,"")</f>
        <v>0.5</v>
      </c>
      <c r="J20" s="21">
        <f>IF(B19&gt;=2,IF(ISBLANK(G20),F20*I20,F20*I20*0.75+H20*I20*0.25),"")</f>
        <v>0</v>
      </c>
      <c r="K20" s="22"/>
    </row>
    <row r="21" spans="1:11" ht="12.75">
      <c r="A21" s="4">
        <v>8</v>
      </c>
      <c r="B21" s="5">
        <v>1</v>
      </c>
      <c r="C21" s="5" t="s">
        <v>32</v>
      </c>
      <c r="D21" s="6">
        <f>IF(B21&gt;=1,1,"")</f>
        <v>1</v>
      </c>
      <c r="E21" s="7" t="s">
        <v>33</v>
      </c>
      <c r="F21" s="8"/>
      <c r="G21" s="5"/>
      <c r="H21" s="9"/>
      <c r="I21" s="10">
        <f>IF(B21&gt;=1,1/B21,"")</f>
        <v>1</v>
      </c>
      <c r="J21" s="11">
        <f>IF(B21&gt;=1,IF(ISBLANK(G21),F21*I21,F21*I21*0.75+H21*I21*0.25),"")</f>
        <v>0</v>
      </c>
      <c r="K21" s="12"/>
    </row>
    <row r="22" spans="1:11" ht="12.75">
      <c r="A22" s="4">
        <v>9</v>
      </c>
      <c r="B22" s="5">
        <v>2</v>
      </c>
      <c r="C22" s="5" t="s">
        <v>34</v>
      </c>
      <c r="D22" s="6">
        <f>IF(B22&gt;=1,1,"")</f>
        <v>1</v>
      </c>
      <c r="E22" s="30">
        <v>8</v>
      </c>
      <c r="F22" s="8"/>
      <c r="G22" s="5"/>
      <c r="H22" s="9"/>
      <c r="I22" s="10">
        <f>IF(B22&gt;=1,1/B22,"")</f>
        <v>0.5</v>
      </c>
      <c r="J22" s="11">
        <f>IF(B22&gt;=1,IF(ISBLANK(G22),F22*I22,F22*I22*0.75+H22*I22*0.25),"")</f>
        <v>0</v>
      </c>
      <c r="K22" s="12"/>
    </row>
    <row r="23" spans="1:11" ht="12.75">
      <c r="A23" s="15"/>
      <c r="B23" s="16"/>
      <c r="C23" s="16"/>
      <c r="D23" s="17">
        <f>IF(B22&gt;=2,2,"")</f>
        <v>2</v>
      </c>
      <c r="E23" s="15">
        <v>34</v>
      </c>
      <c r="F23" s="18"/>
      <c r="G23" s="16"/>
      <c r="H23" s="19"/>
      <c r="I23" s="20">
        <f>IF(B22&gt;=2,1/B22,"")</f>
        <v>0.5</v>
      </c>
      <c r="J23" s="21">
        <f>IF(B22&gt;=2,IF(ISBLANK(G23),F23*I23,F23*I23*0.75+H23*I23*0.25),"")</f>
        <v>0</v>
      </c>
      <c r="K23" s="22"/>
    </row>
    <row r="24" spans="1:11" ht="12.75">
      <c r="A24" s="4">
        <v>10</v>
      </c>
      <c r="B24" s="5">
        <v>2</v>
      </c>
      <c r="C24" s="5" t="s">
        <v>35</v>
      </c>
      <c r="D24" s="6">
        <f>IF(B24&gt;=1,1,"")</f>
        <v>1</v>
      </c>
      <c r="E24" s="7">
        <v>1400</v>
      </c>
      <c r="F24" s="8"/>
      <c r="G24" s="5"/>
      <c r="H24" s="9"/>
      <c r="I24" s="10">
        <f>IF(B24&gt;=1,1/B24,"")</f>
        <v>0.5</v>
      </c>
      <c r="J24" s="11">
        <f>IF(B24&gt;=1,IF(ISBLANK(G24),F24*I24,F24*I24*0.75+H24*I24*0.25),"")</f>
        <v>0</v>
      </c>
      <c r="K24" s="12"/>
    </row>
    <row r="25" spans="1:11" ht="12.75">
      <c r="A25" s="15"/>
      <c r="B25" s="16"/>
      <c r="C25" s="16"/>
      <c r="D25" s="17">
        <f>IF(B24&gt;=2,2,"")</f>
        <v>2</v>
      </c>
      <c r="E25" s="33" t="s">
        <v>36</v>
      </c>
      <c r="F25" s="18"/>
      <c r="G25" s="16"/>
      <c r="H25" s="19"/>
      <c r="I25" s="20">
        <f>IF(B24&gt;=2,1/B24,"")</f>
        <v>0.5</v>
      </c>
      <c r="J25" s="21">
        <f>IF(B24&gt;=2,IF(ISBLANK(G25),F25*I25,F25*I25*0.75+H25*I25*0.25),"")</f>
        <v>0</v>
      </c>
      <c r="K25" s="22"/>
    </row>
  </sheetData>
  <sheetProtection sheet="1" objects="1" scenarios="1"/>
  <mergeCells count="6">
    <mergeCell ref="M13:N13"/>
    <mergeCell ref="A1:D1"/>
    <mergeCell ref="E1:H1"/>
    <mergeCell ref="I1:J1"/>
    <mergeCell ref="M1:N1"/>
    <mergeCell ref="M9:N9"/>
  </mergeCells>
  <conditionalFormatting sqref="M13:N13">
    <cfRule type="expression" priority="31" dxfId="1" stopIfTrue="1">
      <formula>(M13="Fejl i points/antal opgaver!")</formula>
    </cfRule>
  </conditionalFormatting>
  <conditionalFormatting sqref="N6:N7">
    <cfRule type="expression" priority="32" dxfId="30" stopIfTrue="1">
      <formula>($N$6&gt;=50%)</formula>
    </cfRule>
  </conditionalFormatting>
  <conditionalFormatting sqref="H2:H5">
    <cfRule type="expression" priority="30" dxfId="0" stopIfTrue="1">
      <formula>(G2&lt;&gt;"")*(H2="")</formula>
    </cfRule>
  </conditionalFormatting>
  <conditionalFormatting sqref="D2:D5">
    <cfRule type="expression" priority="29" dxfId="1" stopIfTrue="1">
      <formula>NOT(ISNUMBER(D2))*(D2&lt;&gt;"")</formula>
    </cfRule>
  </conditionalFormatting>
  <conditionalFormatting sqref="F2:F5">
    <cfRule type="expression" priority="28" dxfId="0" stopIfTrue="1">
      <formula>(F2="")</formula>
    </cfRule>
  </conditionalFormatting>
  <conditionalFormatting sqref="H6:H7">
    <cfRule type="expression" priority="27" dxfId="0" stopIfTrue="1">
      <formula>(G6&lt;&gt;"")*(H6="")</formula>
    </cfRule>
  </conditionalFormatting>
  <conditionalFormatting sqref="D6:D7">
    <cfRule type="expression" priority="26" dxfId="1" stopIfTrue="1">
      <formula>NOT(ISNUMBER(D6))*(D6&lt;&gt;"")</formula>
    </cfRule>
  </conditionalFormatting>
  <conditionalFormatting sqref="F6:F7">
    <cfRule type="expression" priority="25" dxfId="0" stopIfTrue="1">
      <formula>(F6="")</formula>
    </cfRule>
  </conditionalFormatting>
  <conditionalFormatting sqref="H8:H9">
    <cfRule type="expression" priority="24" dxfId="0" stopIfTrue="1">
      <formula>(G8&lt;&gt;"")*(H8="")</formula>
    </cfRule>
  </conditionalFormatting>
  <conditionalFormatting sqref="D8:D9">
    <cfRule type="expression" priority="23" dxfId="1" stopIfTrue="1">
      <formula>NOT(ISNUMBER(D8))*(D8&lt;&gt;"")</formula>
    </cfRule>
  </conditionalFormatting>
  <conditionalFormatting sqref="F8:F9">
    <cfRule type="expression" priority="22" dxfId="0" stopIfTrue="1">
      <formula>(F8="")</formula>
    </cfRule>
  </conditionalFormatting>
  <conditionalFormatting sqref="H10:H13">
    <cfRule type="expression" priority="21" dxfId="0" stopIfTrue="1">
      <formula>(G10&lt;&gt;"")*(H10="")</formula>
    </cfRule>
  </conditionalFormatting>
  <conditionalFormatting sqref="D10:D13">
    <cfRule type="expression" priority="20" dxfId="1" stopIfTrue="1">
      <formula>NOT(ISNUMBER(D10))*(D10&lt;&gt;"")</formula>
    </cfRule>
  </conditionalFormatting>
  <conditionalFormatting sqref="F10:F13">
    <cfRule type="expression" priority="19" dxfId="0" stopIfTrue="1">
      <formula>(F10="")</formula>
    </cfRule>
  </conditionalFormatting>
  <conditionalFormatting sqref="H14:H15">
    <cfRule type="expression" priority="18" dxfId="0" stopIfTrue="1">
      <formula>(G14&lt;&gt;"")*(H14="")</formula>
    </cfRule>
  </conditionalFormatting>
  <conditionalFormatting sqref="D14:D15">
    <cfRule type="expression" priority="17" dxfId="1" stopIfTrue="1">
      <formula>NOT(ISNUMBER(D14))*(D14&lt;&gt;"")</formula>
    </cfRule>
  </conditionalFormatting>
  <conditionalFormatting sqref="F14:F15">
    <cfRule type="expression" priority="16" dxfId="0" stopIfTrue="1">
      <formula>(F14="")</formula>
    </cfRule>
  </conditionalFormatting>
  <conditionalFormatting sqref="H16:H18">
    <cfRule type="expression" priority="15" dxfId="0" stopIfTrue="1">
      <formula>(G16&lt;&gt;"")*(H16="")</formula>
    </cfRule>
  </conditionalFormatting>
  <conditionalFormatting sqref="D16:D18">
    <cfRule type="expression" priority="14" dxfId="1" stopIfTrue="1">
      <formula>NOT(ISNUMBER(D16))*(D16&lt;&gt;"")</formula>
    </cfRule>
  </conditionalFormatting>
  <conditionalFormatting sqref="F16:F18">
    <cfRule type="expression" priority="13" dxfId="0" stopIfTrue="1">
      <formula>(F16="")</formula>
    </cfRule>
  </conditionalFormatting>
  <conditionalFormatting sqref="H19:H20">
    <cfRule type="expression" priority="12" dxfId="0" stopIfTrue="1">
      <formula>(G19&lt;&gt;"")*(H19="")</formula>
    </cfRule>
  </conditionalFormatting>
  <conditionalFormatting sqref="D19:D20">
    <cfRule type="expression" priority="11" dxfId="1" stopIfTrue="1">
      <formula>NOT(ISNUMBER(D19))*(D19&lt;&gt;"")</formula>
    </cfRule>
  </conditionalFormatting>
  <conditionalFormatting sqref="F19:F20">
    <cfRule type="expression" priority="10" dxfId="0" stopIfTrue="1">
      <formula>(F19="")</formula>
    </cfRule>
  </conditionalFormatting>
  <conditionalFormatting sqref="H21">
    <cfRule type="expression" priority="9" dxfId="0" stopIfTrue="1">
      <formula>(G21&lt;&gt;"")*(H21="")</formula>
    </cfRule>
  </conditionalFormatting>
  <conditionalFormatting sqref="D21">
    <cfRule type="expression" priority="8" dxfId="1" stopIfTrue="1">
      <formula>NOT(ISNUMBER(D21))*(D21&lt;&gt;"")</formula>
    </cfRule>
  </conditionalFormatting>
  <conditionalFormatting sqref="F21">
    <cfRule type="expression" priority="7" dxfId="0" stopIfTrue="1">
      <formula>(F21="")</formula>
    </cfRule>
  </conditionalFormatting>
  <conditionalFormatting sqref="H22:H23">
    <cfRule type="expression" priority="6" dxfId="0" stopIfTrue="1">
      <formula>(G22&lt;&gt;"")*(H22="")</formula>
    </cfRule>
  </conditionalFormatting>
  <conditionalFormatting sqref="D22:D23">
    <cfRule type="expression" priority="5" dxfId="1" stopIfTrue="1">
      <formula>NOT(ISNUMBER(D22))*(D22&lt;&gt;"")</formula>
    </cfRule>
  </conditionalFormatting>
  <conditionalFormatting sqref="F22:F23">
    <cfRule type="expression" priority="4" dxfId="0" stopIfTrue="1">
      <formula>(F22="")</formula>
    </cfRule>
  </conditionalFormatting>
  <conditionalFormatting sqref="H24:H25">
    <cfRule type="expression" priority="3" dxfId="0" stopIfTrue="1">
      <formula>(G24&lt;&gt;"")*(H24="")</formula>
    </cfRule>
  </conditionalFormatting>
  <conditionalFormatting sqref="D24:D25">
    <cfRule type="expression" priority="2" dxfId="1" stopIfTrue="1">
      <formula>NOT(ISNUMBER(D24))*(D24&lt;&gt;"")</formula>
    </cfRule>
  </conditionalFormatting>
  <conditionalFormatting sqref="F24:F25">
    <cfRule type="expression" priority="1" dxfId="0" stopIfTrue="1">
      <formula>(F24="")</formula>
    </cfRule>
  </conditionalFormatting>
  <dataValidations count="1">
    <dataValidation type="decimal" allowBlank="1" showInputMessage="1" showErrorMessage="1" error="Tallet skal ligge mellem 0 og 1 (inklusive)" sqref="F2:F25">
      <formula1>0</formula1>
      <formula2>1</formula2>
    </dataValidation>
  </dataValidations>
  <printOptions/>
  <pageMargins left="0.3937007874015748" right="0.3937007874015748" top="0.984251968503937" bottom="0.984251968503937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RowColHeaders="0" zoomScalePageLayoutView="0" workbookViewId="0" topLeftCell="A1">
      <selection activeCell="K31" sqref="K31"/>
    </sheetView>
  </sheetViews>
  <sheetFormatPr defaultColWidth="9.140625" defaultRowHeight="15"/>
  <cols>
    <col min="1" max="1" width="3.7109375" style="3" customWidth="1"/>
    <col min="2" max="2" width="2.7109375" style="3" hidden="1" customWidth="1"/>
    <col min="3" max="3" width="15.7109375" style="3" customWidth="1"/>
    <col min="4" max="4" width="2.7109375" style="3" customWidth="1"/>
    <col min="5" max="5" width="20.7109375" style="3" customWidth="1"/>
    <col min="6" max="6" width="5.7109375" style="3" customWidth="1"/>
    <col min="7" max="7" width="6.7109375" style="3" customWidth="1"/>
    <col min="8" max="8" width="5.7109375" style="3" customWidth="1"/>
    <col min="9" max="9" width="4.7109375" style="3" customWidth="1"/>
    <col min="10" max="10" width="5.7109375" style="3" customWidth="1"/>
    <col min="11" max="11" width="25.7109375" style="3" customWidth="1"/>
    <col min="12" max="12" width="2.7109375" style="3" customWidth="1"/>
    <col min="13" max="13" width="13.7109375" style="3" customWidth="1"/>
    <col min="14" max="14" width="22.7109375" style="3" customWidth="1"/>
    <col min="15" max="16384" width="9.140625" style="3" customWidth="1"/>
  </cols>
  <sheetData>
    <row r="1" spans="1:14" ht="12.75">
      <c r="A1" s="37" t="s">
        <v>0</v>
      </c>
      <c r="B1" s="38"/>
      <c r="C1" s="38"/>
      <c r="D1" s="39"/>
      <c r="E1" s="40" t="s">
        <v>1</v>
      </c>
      <c r="F1" s="41"/>
      <c r="G1" s="41"/>
      <c r="H1" s="42"/>
      <c r="I1" s="43" t="s">
        <v>2</v>
      </c>
      <c r="J1" s="44"/>
      <c r="K1" s="1" t="s">
        <v>3</v>
      </c>
      <c r="M1" s="45" t="s">
        <v>4</v>
      </c>
      <c r="N1" s="46"/>
    </row>
    <row r="2" spans="1:14" ht="12.75">
      <c r="A2" s="4">
        <v>1</v>
      </c>
      <c r="B2" s="5">
        <v>4</v>
      </c>
      <c r="C2" s="5" t="s">
        <v>37</v>
      </c>
      <c r="D2" s="6">
        <f>IF(B2&gt;=1,1,"")</f>
        <v>1</v>
      </c>
      <c r="E2" s="7" t="s">
        <v>38</v>
      </c>
      <c r="F2" s="8"/>
      <c r="G2" s="5" t="s">
        <v>7</v>
      </c>
      <c r="H2" s="9"/>
      <c r="I2" s="10">
        <f>IF(B2&gt;=1,1/B2,"")</f>
        <v>0.25</v>
      </c>
      <c r="J2" s="11">
        <f>IF(B2&gt;=1,IF(ISBLANK(G2),F2*I2,F2*I2*0.75+H2*I2*0.25),"")</f>
        <v>0</v>
      </c>
      <c r="K2" s="12"/>
      <c r="M2" s="34" t="s">
        <v>8</v>
      </c>
      <c r="N2" s="14"/>
    </row>
    <row r="3" spans="1:14" ht="12.75">
      <c r="A3" s="15"/>
      <c r="B3" s="16"/>
      <c r="C3" s="16"/>
      <c r="D3" s="17">
        <f>IF(B2&gt;=2,2,"")</f>
        <v>2</v>
      </c>
      <c r="E3" s="7" t="s">
        <v>38</v>
      </c>
      <c r="F3" s="18"/>
      <c r="G3" s="16"/>
      <c r="H3" s="19"/>
      <c r="I3" s="20">
        <f>IF(B2&gt;=2,1/B2,"")</f>
        <v>0.25</v>
      </c>
      <c r="J3" s="21">
        <f>IF(B2&gt;=2,IF(ISBLANK(G3),F3*I3,F3*I3*0.75+H3*I3*0.25),"")</f>
        <v>0</v>
      </c>
      <c r="K3" s="22"/>
      <c r="M3" s="35" t="s">
        <v>9</v>
      </c>
      <c r="N3" s="24" t="str">
        <f>Niveau</f>
        <v>Trin 1</v>
      </c>
    </row>
    <row r="4" spans="1:14" ht="12.75">
      <c r="A4" s="15"/>
      <c r="B4" s="16"/>
      <c r="C4" s="16"/>
      <c r="D4" s="17">
        <f>IF(B2&gt;=3,3,"")</f>
        <v>3</v>
      </c>
      <c r="E4" s="7" t="s">
        <v>38</v>
      </c>
      <c r="F4" s="18"/>
      <c r="G4" s="16" t="s">
        <v>39</v>
      </c>
      <c r="H4" s="19"/>
      <c r="I4" s="20">
        <f>IF(B2&gt;=3,1/B2,"")</f>
        <v>0.25</v>
      </c>
      <c r="J4" s="21">
        <f>IF(B2&gt;=3,IF(ISBLANK(G4),F4*I4,F4*I4*0.75+H4*I4*0.25),"")</f>
        <v>0</v>
      </c>
      <c r="K4" s="22"/>
      <c r="M4" s="35" t="s">
        <v>11</v>
      </c>
      <c r="N4" s="24" t="str">
        <f>LEFT(INDEX(LøsningsSæt,2),1)</f>
        <v>B</v>
      </c>
    </row>
    <row r="5" spans="1:14" ht="12.75">
      <c r="A5" s="15"/>
      <c r="B5" s="16"/>
      <c r="C5" s="16"/>
      <c r="D5" s="17">
        <f>IF(B2&gt;=4,4,"")</f>
        <v>4</v>
      </c>
      <c r="E5" s="7" t="s">
        <v>38</v>
      </c>
      <c r="F5" s="18"/>
      <c r="G5" s="16" t="s">
        <v>10</v>
      </c>
      <c r="H5" s="19"/>
      <c r="I5" s="20">
        <f>IF(B2&gt;=4,1/B2,"")</f>
        <v>0.25</v>
      </c>
      <c r="J5" s="21">
        <f>IF(B2&gt;=4,IF(ISBLANK(G5),F5*I5,F5*I5*0.75+H5*I5*0.25),"")</f>
        <v>0</v>
      </c>
      <c r="K5" s="22"/>
      <c r="M5" s="35" t="s">
        <v>2</v>
      </c>
      <c r="N5" s="25">
        <f>SUM(J:J)</f>
        <v>0</v>
      </c>
    </row>
    <row r="6" spans="1:14" ht="12.75">
      <c r="A6" s="4">
        <v>2</v>
      </c>
      <c r="B6" s="5">
        <v>2</v>
      </c>
      <c r="C6" s="5" t="s">
        <v>40</v>
      </c>
      <c r="D6" s="6">
        <f>IF(B6&gt;=1,1,"")</f>
        <v>1</v>
      </c>
      <c r="E6" s="7" t="s">
        <v>41</v>
      </c>
      <c r="F6" s="8"/>
      <c r="G6" s="5"/>
      <c r="H6" s="9"/>
      <c r="I6" s="10">
        <f>IF(B6&gt;=1,1/B6,"")</f>
        <v>0.5</v>
      </c>
      <c r="J6" s="11">
        <f>IF(B6&gt;=1,IF(ISBLANK(G6),F6*I6,F6*I6*0.75+H6*I6*0.25),"")</f>
        <v>0</v>
      </c>
      <c r="K6" s="12"/>
      <c r="M6" s="35" t="s">
        <v>14</v>
      </c>
      <c r="N6" s="26">
        <f>N5/SUM(I:I)</f>
        <v>0</v>
      </c>
    </row>
    <row r="7" spans="1:14" ht="12.75">
      <c r="A7" s="15"/>
      <c r="B7" s="16"/>
      <c r="C7" s="16"/>
      <c r="D7" s="17">
        <f>IF(B6&gt;=2,2,"")</f>
        <v>2</v>
      </c>
      <c r="E7" s="27">
        <v>43</v>
      </c>
      <c r="F7" s="18"/>
      <c r="G7" s="16" t="s">
        <v>15</v>
      </c>
      <c r="H7" s="19"/>
      <c r="I7" s="20">
        <f>IF(B6&gt;=2,1/B6,"")</f>
        <v>0.5</v>
      </c>
      <c r="J7" s="21">
        <f>IF(B6&gt;=2,IF(ISBLANK(G7),F7*I7,F7*I7*0.75+H7*I7*0.25),"")</f>
        <v>0</v>
      </c>
      <c r="K7" s="22"/>
      <c r="M7" s="28" t="s">
        <v>16</v>
      </c>
      <c r="N7" s="29" t="str">
        <f>IF(N6&gt;=50%,"Bestået","Ikke bestået")</f>
        <v>Ikke bestået</v>
      </c>
    </row>
    <row r="8" spans="1:11" ht="12.75">
      <c r="A8" s="4">
        <v>3</v>
      </c>
      <c r="B8" s="5">
        <v>2</v>
      </c>
      <c r="C8" s="5" t="s">
        <v>42</v>
      </c>
      <c r="D8" s="6">
        <f>IF(B8&gt;=1,1,"")</f>
        <v>1</v>
      </c>
      <c r="E8" s="30">
        <v>330</v>
      </c>
      <c r="F8" s="8"/>
      <c r="G8" s="5" t="s">
        <v>18</v>
      </c>
      <c r="H8" s="9"/>
      <c r="I8" s="10">
        <f>IF(B8&gt;=1,1/B8,"")</f>
        <v>0.5</v>
      </c>
      <c r="J8" s="11">
        <f>IF(B8&gt;=1,IF(ISBLANK(G8),F8*I8,F8*I8*0.75+H8*I8*0.25),"")</f>
        <v>0</v>
      </c>
      <c r="K8" s="12"/>
    </row>
    <row r="9" spans="1:14" ht="12.75">
      <c r="A9" s="15"/>
      <c r="B9" s="16"/>
      <c r="C9" s="16"/>
      <c r="D9" s="17">
        <f>IF(B8&gt;=2,2,"")</f>
        <v>2</v>
      </c>
      <c r="E9" s="27">
        <v>50</v>
      </c>
      <c r="F9" s="18"/>
      <c r="G9" s="16" t="s">
        <v>18</v>
      </c>
      <c r="H9" s="19"/>
      <c r="I9" s="20">
        <f>IF(B8&gt;=2,1/B8,"")</f>
        <v>0.5</v>
      </c>
      <c r="J9" s="21">
        <f>IF(B8&gt;=2,IF(ISBLANK(G9),F9*I9,F9*I9*0.75+H9*I9*0.25),"")</f>
        <v>0</v>
      </c>
      <c r="K9" s="22"/>
      <c r="M9" s="47" t="s">
        <v>19</v>
      </c>
      <c r="N9" s="47"/>
    </row>
    <row r="10" spans="1:11" ht="12.75">
      <c r="A10" s="4">
        <v>4</v>
      </c>
      <c r="B10" s="5">
        <v>4</v>
      </c>
      <c r="C10" s="5" t="s">
        <v>43</v>
      </c>
      <c r="D10" s="6">
        <f>IF(B10&gt;=1,1,"")</f>
        <v>1</v>
      </c>
      <c r="E10" s="32" t="s">
        <v>55</v>
      </c>
      <c r="F10" s="8"/>
      <c r="G10" s="5" t="s">
        <v>21</v>
      </c>
      <c r="H10" s="9"/>
      <c r="I10" s="10">
        <f>IF(B10&gt;=1,1/B10,"")</f>
        <v>0.25</v>
      </c>
      <c r="J10" s="11">
        <f>IF(B10&gt;=1,IF(ISBLANK(G10),F10*I10,F10*I10*0.75+H10*I10*0.25),"")</f>
        <v>0</v>
      </c>
      <c r="K10" s="12"/>
    </row>
    <row r="11" spans="1:11" ht="12.75">
      <c r="A11" s="15"/>
      <c r="B11" s="16"/>
      <c r="C11" s="16"/>
      <c r="D11" s="17">
        <f>IF(B10&gt;=2,2,"")</f>
        <v>2</v>
      </c>
      <c r="E11" s="31" t="s">
        <v>55</v>
      </c>
      <c r="F11" s="18"/>
      <c r="G11" s="16" t="s">
        <v>21</v>
      </c>
      <c r="H11" s="19"/>
      <c r="I11" s="20">
        <f>IF(B10&gt;=2,1/B10,"")</f>
        <v>0.25</v>
      </c>
      <c r="J11" s="21">
        <f>IF(B10&gt;=2,IF(ISBLANK(G11),F11*I11,F11*I11*0.75+H11*I11*0.25),"")</f>
        <v>0</v>
      </c>
      <c r="K11" s="22"/>
    </row>
    <row r="12" spans="1:11" ht="12.75">
      <c r="A12" s="15"/>
      <c r="B12" s="16"/>
      <c r="C12" s="16"/>
      <c r="D12" s="17">
        <f>IF(B10&gt;=3,3,"")</f>
        <v>3</v>
      </c>
      <c r="E12" s="31" t="s">
        <v>57</v>
      </c>
      <c r="F12" s="18"/>
      <c r="G12" s="16" t="s">
        <v>22</v>
      </c>
      <c r="H12" s="19"/>
      <c r="I12" s="20">
        <f>IF(B10&gt;=3,1/B10,"")</f>
        <v>0.25</v>
      </c>
      <c r="J12" s="21">
        <f>IF(B10&gt;=3,IF(ISBLANK(G12),F12*I12,F12*I12*0.75+H12*I12*0.25),"")</f>
        <v>0</v>
      </c>
      <c r="K12" s="22"/>
    </row>
    <row r="13" spans="1:14" ht="12.75">
      <c r="A13" s="15"/>
      <c r="B13" s="16"/>
      <c r="C13" s="16"/>
      <c r="D13" s="17">
        <f>IF(B10&gt;=4,4,"")</f>
        <v>4</v>
      </c>
      <c r="E13" s="31" t="s">
        <v>57</v>
      </c>
      <c r="F13" s="18"/>
      <c r="G13" s="16" t="s">
        <v>22</v>
      </c>
      <c r="H13" s="19"/>
      <c r="I13" s="20">
        <f>IF(B10&gt;=4,1/B10,"")</f>
        <v>0.25</v>
      </c>
      <c r="J13" s="21">
        <f>IF(B10&gt;=4,IF(ISBLANK(G13),F13*I13,F13*I13*0.75+H13*I13*0.25),"")</f>
        <v>0</v>
      </c>
      <c r="K13" s="22"/>
      <c r="M13" s="36">
        <f>IF(SUM(I:I)&lt;&gt;AntalOpgaver,"Fejl i points/antal opgaver!","")</f>
      </c>
      <c r="N13" s="36"/>
    </row>
    <row r="14" spans="1:11" ht="12.75">
      <c r="A14" s="4">
        <v>5</v>
      </c>
      <c r="B14" s="5">
        <v>2</v>
      </c>
      <c r="C14" s="5" t="s">
        <v>44</v>
      </c>
      <c r="D14" s="6">
        <f>IF(B14&gt;=1,1,"")</f>
        <v>1</v>
      </c>
      <c r="E14" s="7" t="s">
        <v>24</v>
      </c>
      <c r="F14" s="8"/>
      <c r="G14" s="5"/>
      <c r="H14" s="9"/>
      <c r="I14" s="10">
        <f>IF(B14&gt;=1,1/B14,"")</f>
        <v>0.5</v>
      </c>
      <c r="J14" s="11">
        <f>IF(B14&gt;=1,IF(ISBLANK(G14),F14*I14,F14*I14*0.75+H14*I14*0.25),"")</f>
        <v>0</v>
      </c>
      <c r="K14" s="12"/>
    </row>
    <row r="15" spans="1:11" ht="12.75">
      <c r="A15" s="15"/>
      <c r="B15" s="16"/>
      <c r="C15" s="16"/>
      <c r="D15" s="17">
        <f>IF(B14&gt;=2,2,"")</f>
        <v>2</v>
      </c>
      <c r="E15" s="15">
        <v>1284</v>
      </c>
      <c r="F15" s="18"/>
      <c r="G15" s="16"/>
      <c r="H15" s="19"/>
      <c r="I15" s="20">
        <f>IF(B14&gt;=2,1/B14,"")</f>
        <v>0.5</v>
      </c>
      <c r="J15" s="21">
        <f>IF(B14&gt;=2,IF(ISBLANK(G15),F15*I15,F15*I15*0.75+H15*I15*0.25),"")</f>
        <v>0</v>
      </c>
      <c r="K15" s="22"/>
    </row>
    <row r="16" spans="1:11" ht="12.75">
      <c r="A16" s="4">
        <v>6</v>
      </c>
      <c r="B16" s="5">
        <v>3</v>
      </c>
      <c r="C16" s="5" t="s">
        <v>45</v>
      </c>
      <c r="D16" s="6">
        <f>IF(B16&gt;=1,1,"")</f>
        <v>1</v>
      </c>
      <c r="E16" s="7">
        <v>0</v>
      </c>
      <c r="F16" s="8"/>
      <c r="G16" s="5" t="s">
        <v>27</v>
      </c>
      <c r="H16" s="9"/>
      <c r="I16" s="10">
        <f>IF(B16&gt;=1,1/B16,"")</f>
        <v>0.3333333333333333</v>
      </c>
      <c r="J16" s="11">
        <f>IF(B16&gt;=1,IF(ISBLANK(G16),F16*I16,F16*I16*0.75+H16*I16*0.25),"")</f>
        <v>0</v>
      </c>
      <c r="K16" s="12"/>
    </row>
    <row r="17" spans="1:11" ht="12.75">
      <c r="A17" s="15"/>
      <c r="B17" s="16"/>
      <c r="C17" s="16"/>
      <c r="D17" s="17">
        <f>IF(B16&gt;=2,2,"")</f>
        <v>2</v>
      </c>
      <c r="E17" s="27">
        <v>7</v>
      </c>
      <c r="F17" s="18"/>
      <c r="G17" s="16" t="s">
        <v>27</v>
      </c>
      <c r="H17" s="19"/>
      <c r="I17" s="20">
        <f>IF(B16&gt;=2,1/B16,"")</f>
        <v>0.3333333333333333</v>
      </c>
      <c r="J17" s="21">
        <f>IF(B16&gt;=2,IF(ISBLANK(G17),F17*I17,F17*I17*0.75+H17*I17*0.25),"")</f>
        <v>0</v>
      </c>
      <c r="K17" s="22"/>
    </row>
    <row r="18" spans="1:11" ht="12.75">
      <c r="A18" s="15"/>
      <c r="B18" s="16"/>
      <c r="C18" s="16"/>
      <c r="D18" s="17">
        <f>IF(B16&gt;=3,3,"")</f>
        <v>3</v>
      </c>
      <c r="E18" s="27" t="s">
        <v>46</v>
      </c>
      <c r="F18" s="18"/>
      <c r="G18" s="16"/>
      <c r="H18" s="19"/>
      <c r="I18" s="20">
        <f>IF(B16&gt;=3,1/B16,"")</f>
        <v>0.3333333333333333</v>
      </c>
      <c r="J18" s="21">
        <f>IF(B16&gt;=3,IF(ISBLANK(G18),F18*I18,F18*I18*0.75+H18*I18*0.25),"")</f>
        <v>0</v>
      </c>
      <c r="K18" s="22"/>
    </row>
    <row r="19" spans="1:11" ht="12.75">
      <c r="A19" s="4">
        <v>7</v>
      </c>
      <c r="B19" s="5">
        <v>2</v>
      </c>
      <c r="C19" s="5" t="s">
        <v>47</v>
      </c>
      <c r="D19" s="6">
        <f>IF(B19&gt;=1,1,"")</f>
        <v>1</v>
      </c>
      <c r="E19" s="7" t="s">
        <v>48</v>
      </c>
      <c r="F19" s="8"/>
      <c r="G19" s="5"/>
      <c r="H19" s="9"/>
      <c r="I19" s="10">
        <f>IF(B19&gt;=1,1/B19,"")</f>
        <v>0.5</v>
      </c>
      <c r="J19" s="11">
        <f>IF(B19&gt;=1,IF(ISBLANK(G19),F19*I19,F19*I19*0.75+H19*I19*0.25),"")</f>
        <v>0</v>
      </c>
      <c r="K19" s="12"/>
    </row>
    <row r="20" spans="1:11" ht="12.75">
      <c r="A20" s="15"/>
      <c r="B20" s="16"/>
      <c r="C20" s="16"/>
      <c r="D20" s="17">
        <f>IF(B19&gt;=2,2,"")</f>
        <v>2</v>
      </c>
      <c r="E20" s="27" t="s">
        <v>49</v>
      </c>
      <c r="F20" s="18"/>
      <c r="G20" s="16"/>
      <c r="H20" s="19"/>
      <c r="I20" s="20">
        <f>IF(B19&gt;=2,1/B19,"")</f>
        <v>0.5</v>
      </c>
      <c r="J20" s="21">
        <f>IF(B19&gt;=2,IF(ISBLANK(G20),F20*I20,F20*I20*0.75+H20*I20*0.25),"")</f>
        <v>0</v>
      </c>
      <c r="K20" s="22"/>
    </row>
    <row r="21" spans="1:11" ht="12.75">
      <c r="A21" s="4">
        <v>8</v>
      </c>
      <c r="B21" s="5">
        <v>1</v>
      </c>
      <c r="C21" s="5" t="s">
        <v>50</v>
      </c>
      <c r="D21" s="6">
        <f>IF(B21&gt;=1,1,"")</f>
        <v>1</v>
      </c>
      <c r="E21" s="7" t="s">
        <v>33</v>
      </c>
      <c r="F21" s="8"/>
      <c r="G21" s="5"/>
      <c r="H21" s="9"/>
      <c r="I21" s="10">
        <f>IF(B21&gt;=1,1/B21,"")</f>
        <v>1</v>
      </c>
      <c r="J21" s="11">
        <f>IF(B21&gt;=1,IF(ISBLANK(G21),F21*I21,F21*I21*0.75+H21*I21*0.25),"")</f>
        <v>0</v>
      </c>
      <c r="K21" s="12"/>
    </row>
    <row r="22" spans="1:11" ht="12.75">
      <c r="A22" s="4">
        <v>9</v>
      </c>
      <c r="B22" s="5">
        <v>2</v>
      </c>
      <c r="C22" s="5" t="s">
        <v>51</v>
      </c>
      <c r="D22" s="6">
        <f>IF(B22&gt;=1,1,"")</f>
        <v>1</v>
      </c>
      <c r="E22" s="30">
        <v>23</v>
      </c>
      <c r="F22" s="8"/>
      <c r="G22" s="5"/>
      <c r="H22" s="9"/>
      <c r="I22" s="10">
        <f>IF(B22&gt;=1,1/B22,"")</f>
        <v>0.5</v>
      </c>
      <c r="J22" s="11">
        <f>IF(B22&gt;=1,IF(ISBLANK(G22),F22*I22,F22*I22*0.75+H22*I22*0.25),"")</f>
        <v>0</v>
      </c>
      <c r="K22" s="12"/>
    </row>
    <row r="23" spans="1:11" ht="12.75">
      <c r="A23" s="15"/>
      <c r="B23" s="16"/>
      <c r="C23" s="16"/>
      <c r="D23" s="17">
        <f>IF(B22&gt;=2,2,"")</f>
        <v>2</v>
      </c>
      <c r="E23" s="15">
        <v>230</v>
      </c>
      <c r="F23" s="18"/>
      <c r="G23" s="16" t="s">
        <v>18</v>
      </c>
      <c r="H23" s="19"/>
      <c r="I23" s="20">
        <f>IF(B22&gt;=2,1/B22,"")</f>
        <v>0.5</v>
      </c>
      <c r="J23" s="21">
        <f>IF(B22&gt;=2,IF(ISBLANK(G23),F23*I23,F23*I23*0.75+H23*I23*0.25),"")</f>
        <v>0</v>
      </c>
      <c r="K23" s="22"/>
    </row>
    <row r="24" spans="1:11" ht="12.75">
      <c r="A24" s="4">
        <v>10</v>
      </c>
      <c r="B24" s="5">
        <v>2</v>
      </c>
      <c r="C24" s="5" t="s">
        <v>52</v>
      </c>
      <c r="D24" s="6">
        <f>IF(B24&gt;=1,1,"")</f>
        <v>1</v>
      </c>
      <c r="E24" s="30">
        <v>18897</v>
      </c>
      <c r="F24" s="8"/>
      <c r="G24" s="5" t="s">
        <v>53</v>
      </c>
      <c r="H24" s="9"/>
      <c r="I24" s="10">
        <f>IF(B24&gt;=1,1/B24,"")</f>
        <v>0.5</v>
      </c>
      <c r="J24" s="11">
        <f>IF(B24&gt;=1,IF(ISBLANK(G24),F24*I24,F24*I24*0.75+H24*I24*0.25),"")</f>
        <v>0</v>
      </c>
      <c r="K24" s="12"/>
    </row>
    <row r="25" spans="1:11" ht="12.75">
      <c r="A25" s="15"/>
      <c r="B25" s="16"/>
      <c r="C25" s="16"/>
      <c r="D25" s="17">
        <f>IF(B24&gt;=2,2,"")</f>
        <v>2</v>
      </c>
      <c r="E25" s="33" t="s">
        <v>54</v>
      </c>
      <c r="F25" s="18"/>
      <c r="G25" s="16"/>
      <c r="H25" s="19"/>
      <c r="I25" s="20">
        <f>IF(B24&gt;=2,1/B24,"")</f>
        <v>0.5</v>
      </c>
      <c r="J25" s="21">
        <f>IF(B24&gt;=2,IF(ISBLANK(G25),F25*I25,F25*I25*0.75+H25*I25*0.25),"")</f>
        <v>0</v>
      </c>
      <c r="K25" s="22"/>
    </row>
  </sheetData>
  <sheetProtection sheet="1" objects="1" scenarios="1"/>
  <mergeCells count="6">
    <mergeCell ref="M13:N13"/>
    <mergeCell ref="A1:D1"/>
    <mergeCell ref="E1:H1"/>
    <mergeCell ref="I1:J1"/>
    <mergeCell ref="M1:N1"/>
    <mergeCell ref="M9:N9"/>
  </mergeCells>
  <conditionalFormatting sqref="M13:N13">
    <cfRule type="expression" priority="31" dxfId="1" stopIfTrue="1">
      <formula>(M13="Fejl i points/antal opgaver!")</formula>
    </cfRule>
  </conditionalFormatting>
  <conditionalFormatting sqref="N6:N7">
    <cfRule type="expression" priority="32" dxfId="30" stopIfTrue="1">
      <formula>($N$6&gt;=50%)</formula>
    </cfRule>
  </conditionalFormatting>
  <conditionalFormatting sqref="H2:H5">
    <cfRule type="expression" priority="30" dxfId="0" stopIfTrue="1">
      <formula>(G2&lt;&gt;"")*(H2="")</formula>
    </cfRule>
  </conditionalFormatting>
  <conditionalFormatting sqref="D2:D5">
    <cfRule type="expression" priority="29" dxfId="1" stopIfTrue="1">
      <formula>NOT(ISNUMBER(D2))*(D2&lt;&gt;"")</formula>
    </cfRule>
  </conditionalFormatting>
  <conditionalFormatting sqref="F2:F5">
    <cfRule type="expression" priority="28" dxfId="0" stopIfTrue="1">
      <formula>(F2="")</formula>
    </cfRule>
  </conditionalFormatting>
  <conditionalFormatting sqref="H6:H7">
    <cfRule type="expression" priority="27" dxfId="0" stopIfTrue="1">
      <formula>(G6&lt;&gt;"")*(H6="")</formula>
    </cfRule>
  </conditionalFormatting>
  <conditionalFormatting sqref="D6:D7">
    <cfRule type="expression" priority="26" dxfId="1" stopIfTrue="1">
      <formula>NOT(ISNUMBER(D6))*(D6&lt;&gt;"")</formula>
    </cfRule>
  </conditionalFormatting>
  <conditionalFormatting sqref="F6:F7">
    <cfRule type="expression" priority="25" dxfId="0" stopIfTrue="1">
      <formula>(F6="")</formula>
    </cfRule>
  </conditionalFormatting>
  <conditionalFormatting sqref="H8:H9">
    <cfRule type="expression" priority="24" dxfId="0" stopIfTrue="1">
      <formula>(G8&lt;&gt;"")*(H8="")</formula>
    </cfRule>
  </conditionalFormatting>
  <conditionalFormatting sqref="D8:D9">
    <cfRule type="expression" priority="23" dxfId="1" stopIfTrue="1">
      <formula>NOT(ISNUMBER(D8))*(D8&lt;&gt;"")</formula>
    </cfRule>
  </conditionalFormatting>
  <conditionalFormatting sqref="F8:F9">
    <cfRule type="expression" priority="22" dxfId="0" stopIfTrue="1">
      <formula>(F8="")</formula>
    </cfRule>
  </conditionalFormatting>
  <conditionalFormatting sqref="H10:H13">
    <cfRule type="expression" priority="21" dxfId="0" stopIfTrue="1">
      <formula>(G10&lt;&gt;"")*(H10="")</formula>
    </cfRule>
  </conditionalFormatting>
  <conditionalFormatting sqref="D10:D13">
    <cfRule type="expression" priority="20" dxfId="1" stopIfTrue="1">
      <formula>NOT(ISNUMBER(D10))*(D10&lt;&gt;"")</formula>
    </cfRule>
  </conditionalFormatting>
  <conditionalFormatting sqref="F10:F13">
    <cfRule type="expression" priority="19" dxfId="0" stopIfTrue="1">
      <formula>(F10="")</formula>
    </cfRule>
  </conditionalFormatting>
  <conditionalFormatting sqref="H14:H15">
    <cfRule type="expression" priority="18" dxfId="0" stopIfTrue="1">
      <formula>(G14&lt;&gt;"")*(H14="")</formula>
    </cfRule>
  </conditionalFormatting>
  <conditionalFormatting sqref="D14:D15">
    <cfRule type="expression" priority="17" dxfId="1" stopIfTrue="1">
      <formula>NOT(ISNUMBER(D14))*(D14&lt;&gt;"")</formula>
    </cfRule>
  </conditionalFormatting>
  <conditionalFormatting sqref="F14:F15">
    <cfRule type="expression" priority="16" dxfId="0" stopIfTrue="1">
      <formula>(F14="")</formula>
    </cfRule>
  </conditionalFormatting>
  <conditionalFormatting sqref="H16:H18">
    <cfRule type="expression" priority="15" dxfId="0" stopIfTrue="1">
      <formula>(G16&lt;&gt;"")*(H16="")</formula>
    </cfRule>
  </conditionalFormatting>
  <conditionalFormatting sqref="D16:D18">
    <cfRule type="expression" priority="14" dxfId="1" stopIfTrue="1">
      <formula>NOT(ISNUMBER(D16))*(D16&lt;&gt;"")</formula>
    </cfRule>
  </conditionalFormatting>
  <conditionalFormatting sqref="F16:F18">
    <cfRule type="expression" priority="13" dxfId="0" stopIfTrue="1">
      <formula>(F16="")</formula>
    </cfRule>
  </conditionalFormatting>
  <conditionalFormatting sqref="H19:H20">
    <cfRule type="expression" priority="12" dxfId="0" stopIfTrue="1">
      <formula>(G19&lt;&gt;"")*(H19="")</formula>
    </cfRule>
  </conditionalFormatting>
  <conditionalFormatting sqref="D19:D20">
    <cfRule type="expression" priority="11" dxfId="1" stopIfTrue="1">
      <formula>NOT(ISNUMBER(D19))*(D19&lt;&gt;"")</formula>
    </cfRule>
  </conditionalFormatting>
  <conditionalFormatting sqref="F19:F20">
    <cfRule type="expression" priority="10" dxfId="0" stopIfTrue="1">
      <formula>(F19="")</formula>
    </cfRule>
  </conditionalFormatting>
  <conditionalFormatting sqref="H21">
    <cfRule type="expression" priority="9" dxfId="0" stopIfTrue="1">
      <formula>(G21&lt;&gt;"")*(H21="")</formula>
    </cfRule>
  </conditionalFormatting>
  <conditionalFormatting sqref="D21">
    <cfRule type="expression" priority="8" dxfId="1" stopIfTrue="1">
      <formula>NOT(ISNUMBER(D21))*(D21&lt;&gt;"")</formula>
    </cfRule>
  </conditionalFormatting>
  <conditionalFormatting sqref="F21">
    <cfRule type="expression" priority="7" dxfId="0" stopIfTrue="1">
      <formula>(F21="")</formula>
    </cfRule>
  </conditionalFormatting>
  <conditionalFormatting sqref="H22:H23">
    <cfRule type="expression" priority="6" dxfId="0" stopIfTrue="1">
      <formula>(G22&lt;&gt;"")*(H22="")</formula>
    </cfRule>
  </conditionalFormatting>
  <conditionalFormatting sqref="D22:D23">
    <cfRule type="expression" priority="5" dxfId="1" stopIfTrue="1">
      <formula>NOT(ISNUMBER(D22))*(D22&lt;&gt;"")</formula>
    </cfRule>
  </conditionalFormatting>
  <conditionalFormatting sqref="F22:F23">
    <cfRule type="expression" priority="4" dxfId="0" stopIfTrue="1">
      <formula>(F22="")</formula>
    </cfRule>
  </conditionalFormatting>
  <conditionalFormatting sqref="H24:H25">
    <cfRule type="expression" priority="3" dxfId="0" stopIfTrue="1">
      <formula>(G24&lt;&gt;"")*(H24="")</formula>
    </cfRule>
  </conditionalFormatting>
  <conditionalFormatting sqref="D24:D25">
    <cfRule type="expression" priority="2" dxfId="1" stopIfTrue="1">
      <formula>NOT(ISNUMBER(D24))*(D24&lt;&gt;"")</formula>
    </cfRule>
  </conditionalFormatting>
  <conditionalFormatting sqref="F24:F25">
    <cfRule type="expression" priority="1" dxfId="0" stopIfTrue="1">
      <formula>(F24="")</formula>
    </cfRule>
  </conditionalFormatting>
  <dataValidations count="1">
    <dataValidation type="decimal" allowBlank="1" showInputMessage="1" showErrorMessage="1" error="Tallet skal ligge mellem 0 og 1 (inklusive)" sqref="F2:F25">
      <formula1>0</formula1>
      <formula2>1</formula2>
    </dataValidation>
  </dataValidations>
  <printOptions/>
  <pageMargins left="0.3937007874015748" right="0.3937007874015748" top="0.984251968503937" bottom="0.984251968503937" header="0" footer="0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RowColHeaders="0" zoomScalePageLayoutView="0" workbookViewId="0" topLeftCell="A1">
      <selection activeCell="M21" sqref="M21"/>
    </sheetView>
  </sheetViews>
  <sheetFormatPr defaultColWidth="9.140625" defaultRowHeight="15"/>
  <cols>
    <col min="1" max="1" width="3.7109375" style="3" customWidth="1"/>
    <col min="2" max="2" width="2.7109375" style="3" hidden="1" customWidth="1"/>
    <col min="3" max="3" width="15.7109375" style="3" customWidth="1"/>
    <col min="4" max="4" width="2.7109375" style="3" customWidth="1"/>
    <col min="5" max="5" width="20.7109375" style="3" customWidth="1"/>
    <col min="6" max="6" width="5.7109375" style="3" customWidth="1"/>
    <col min="7" max="7" width="6.7109375" style="3" customWidth="1"/>
    <col min="8" max="8" width="5.7109375" style="3" customWidth="1"/>
    <col min="9" max="9" width="4.7109375" style="3" customWidth="1"/>
    <col min="10" max="10" width="5.7109375" style="3" customWidth="1"/>
    <col min="11" max="11" width="25.7109375" style="3" customWidth="1"/>
    <col min="12" max="12" width="2.7109375" style="3" customWidth="1"/>
    <col min="13" max="13" width="13.7109375" style="3" customWidth="1"/>
    <col min="14" max="14" width="22.7109375" style="3" customWidth="1"/>
    <col min="15" max="16384" width="9.140625" style="3" customWidth="1"/>
  </cols>
  <sheetData>
    <row r="1" spans="1:14" ht="12.75">
      <c r="A1" s="37" t="s">
        <v>0</v>
      </c>
      <c r="B1" s="38"/>
      <c r="C1" s="38"/>
      <c r="D1" s="39"/>
      <c r="E1" s="40" t="s">
        <v>1</v>
      </c>
      <c r="F1" s="41"/>
      <c r="G1" s="41"/>
      <c r="H1" s="42"/>
      <c r="I1" s="43" t="s">
        <v>2</v>
      </c>
      <c r="J1" s="44"/>
      <c r="K1" s="1" t="s">
        <v>3</v>
      </c>
      <c r="M1" s="45" t="s">
        <v>4</v>
      </c>
      <c r="N1" s="46"/>
    </row>
    <row r="2" spans="1:14" ht="12.75">
      <c r="A2" s="4">
        <v>1</v>
      </c>
      <c r="B2" s="5">
        <v>4</v>
      </c>
      <c r="C2" s="5" t="s">
        <v>5</v>
      </c>
      <c r="D2" s="6">
        <f>IF(B2&gt;=1,1,"")</f>
        <v>1</v>
      </c>
      <c r="E2" s="7" t="s">
        <v>6</v>
      </c>
      <c r="F2" s="8"/>
      <c r="G2" s="5" t="s">
        <v>7</v>
      </c>
      <c r="H2" s="9"/>
      <c r="I2" s="10">
        <f>IF(B2&gt;=1,1/B2,"")</f>
        <v>0.25</v>
      </c>
      <c r="J2" s="11">
        <f>IF(B2&gt;=1,IF(ISBLANK(G2),F2*I2,F2*I2*0.75+H2*I2*0.25),"")</f>
        <v>0</v>
      </c>
      <c r="K2" s="12"/>
      <c r="M2" s="34" t="s">
        <v>8</v>
      </c>
      <c r="N2" s="14"/>
    </row>
    <row r="3" spans="1:14" ht="12.75">
      <c r="A3" s="15"/>
      <c r="B3" s="16"/>
      <c r="C3" s="16"/>
      <c r="D3" s="17">
        <f>IF(B2&gt;=2,2,"")</f>
        <v>2</v>
      </c>
      <c r="E3" s="7" t="s">
        <v>6</v>
      </c>
      <c r="F3" s="18"/>
      <c r="G3" s="16"/>
      <c r="H3" s="19"/>
      <c r="I3" s="20">
        <f>IF(B2&gt;=2,1/B2,"")</f>
        <v>0.25</v>
      </c>
      <c r="J3" s="21">
        <f>IF(B2&gt;=2,IF(ISBLANK(G3),F3*I3,F3*I3*0.75+H3*I3*0.25),"")</f>
        <v>0</v>
      </c>
      <c r="K3" s="22"/>
      <c r="M3" s="35" t="s">
        <v>9</v>
      </c>
      <c r="N3" s="24" t="str">
        <f>Niveau</f>
        <v>Trin 1</v>
      </c>
    </row>
    <row r="4" spans="1:14" ht="12.75">
      <c r="A4" s="15"/>
      <c r="B4" s="16"/>
      <c r="C4" s="16"/>
      <c r="D4" s="17">
        <f>IF(B2&gt;=3,3,"")</f>
        <v>3</v>
      </c>
      <c r="E4" s="7" t="s">
        <v>6</v>
      </c>
      <c r="F4" s="18"/>
      <c r="G4" s="16" t="s">
        <v>10</v>
      </c>
      <c r="H4" s="19"/>
      <c r="I4" s="20">
        <f>IF(B2&gt;=3,1/B2,"")</f>
        <v>0.25</v>
      </c>
      <c r="J4" s="21">
        <f>IF(B2&gt;=3,IF(ISBLANK(G4),F4*I4,F4*I4*0.75+H4*I4*0.25),"")</f>
        <v>0</v>
      </c>
      <c r="K4" s="22"/>
      <c r="M4" s="35" t="s">
        <v>11</v>
      </c>
      <c r="N4" s="24" t="str">
        <f>LEFT(INDEX(LøsningsSæt,3),1)</f>
        <v>C</v>
      </c>
    </row>
    <row r="5" spans="1:14" ht="12.75">
      <c r="A5" s="15"/>
      <c r="B5" s="16"/>
      <c r="C5" s="16"/>
      <c r="D5" s="17">
        <f>IF(B2&gt;=4,4,"")</f>
        <v>4</v>
      </c>
      <c r="E5" s="7" t="s">
        <v>6</v>
      </c>
      <c r="F5" s="18"/>
      <c r="G5" s="16" t="s">
        <v>10</v>
      </c>
      <c r="H5" s="19"/>
      <c r="I5" s="20">
        <f>IF(B2&gt;=4,1/B2,"")</f>
        <v>0.25</v>
      </c>
      <c r="J5" s="21">
        <f>IF(B2&gt;=4,IF(ISBLANK(G5),F5*I5,F5*I5*0.75+H5*I5*0.25),"")</f>
        <v>0</v>
      </c>
      <c r="K5" s="22"/>
      <c r="M5" s="35" t="s">
        <v>2</v>
      </c>
      <c r="N5" s="25">
        <f>SUM(J:J)</f>
        <v>0</v>
      </c>
    </row>
    <row r="6" spans="1:14" ht="12.75">
      <c r="A6" s="4">
        <v>2</v>
      </c>
      <c r="B6" s="5">
        <v>2</v>
      </c>
      <c r="C6" s="5" t="s">
        <v>40</v>
      </c>
      <c r="D6" s="6">
        <f>IF(B6&gt;=1,1,"")</f>
        <v>1</v>
      </c>
      <c r="E6" s="7" t="s">
        <v>41</v>
      </c>
      <c r="F6" s="8"/>
      <c r="G6" s="5"/>
      <c r="H6" s="9"/>
      <c r="I6" s="10">
        <f>IF(B6&gt;=1,1/B6,"")</f>
        <v>0.5</v>
      </c>
      <c r="J6" s="11">
        <f>IF(B6&gt;=1,IF(ISBLANK(G6),F6*I6,F6*I6*0.75+H6*I6*0.25),"")</f>
        <v>0</v>
      </c>
      <c r="K6" s="12"/>
      <c r="M6" s="35" t="s">
        <v>14</v>
      </c>
      <c r="N6" s="26">
        <f>N5/SUM(I:I)</f>
        <v>0</v>
      </c>
    </row>
    <row r="7" spans="1:14" ht="12.75">
      <c r="A7" s="15"/>
      <c r="B7" s="16"/>
      <c r="C7" s="16"/>
      <c r="D7" s="17">
        <f>IF(B6&gt;=2,2,"")</f>
        <v>2</v>
      </c>
      <c r="E7" s="27">
        <v>43</v>
      </c>
      <c r="F7" s="18"/>
      <c r="G7" s="16" t="s">
        <v>15</v>
      </c>
      <c r="H7" s="19"/>
      <c r="I7" s="20">
        <f>IF(B6&gt;=2,1/B6,"")</f>
        <v>0.5</v>
      </c>
      <c r="J7" s="21">
        <f>IF(B6&gt;=2,IF(ISBLANK(G7),F7*I7,F7*I7*0.75+H7*I7*0.25),"")</f>
        <v>0</v>
      </c>
      <c r="K7" s="22"/>
      <c r="M7" s="28" t="s">
        <v>16</v>
      </c>
      <c r="N7" s="29" t="str">
        <f>IF(N6&gt;=50%,"Bestået","Ikke bestået")</f>
        <v>Ikke bestået</v>
      </c>
    </row>
    <row r="8" spans="1:11" ht="12.75">
      <c r="A8" s="4">
        <v>3</v>
      </c>
      <c r="B8" s="5">
        <v>2</v>
      </c>
      <c r="C8" s="5" t="s">
        <v>17</v>
      </c>
      <c r="D8" s="6">
        <f>IF(B8&gt;=1,1,"")</f>
        <v>1</v>
      </c>
      <c r="E8" s="30">
        <v>710</v>
      </c>
      <c r="F8" s="8"/>
      <c r="G8" s="5" t="s">
        <v>18</v>
      </c>
      <c r="H8" s="9"/>
      <c r="I8" s="10">
        <f>IF(B8&gt;=1,1/B8,"")</f>
        <v>0.5</v>
      </c>
      <c r="J8" s="11">
        <f>IF(B8&gt;=1,IF(ISBLANK(G8),F8*I8,F8*I8*0.75+H8*I8*0.25),"")</f>
        <v>0</v>
      </c>
      <c r="K8" s="12"/>
    </row>
    <row r="9" spans="1:14" ht="12.75">
      <c r="A9" s="15"/>
      <c r="B9" s="16"/>
      <c r="C9" s="16"/>
      <c r="D9" s="17">
        <f>IF(B8&gt;=2,2,"")</f>
        <v>2</v>
      </c>
      <c r="E9" s="15">
        <v>40</v>
      </c>
      <c r="F9" s="18"/>
      <c r="G9" s="16" t="s">
        <v>18</v>
      </c>
      <c r="H9" s="19"/>
      <c r="I9" s="20">
        <f>IF(B8&gt;=2,1/B8,"")</f>
        <v>0.5</v>
      </c>
      <c r="J9" s="21">
        <f>IF(B8&gt;=2,IF(ISBLANK(G9),F9*I9,F9*I9*0.75+H9*I9*0.25),"")</f>
        <v>0</v>
      </c>
      <c r="K9" s="22"/>
      <c r="M9" s="47" t="s">
        <v>19</v>
      </c>
      <c r="N9" s="47"/>
    </row>
    <row r="10" spans="1:11" ht="12.75">
      <c r="A10" s="4">
        <v>4</v>
      </c>
      <c r="B10" s="5">
        <v>4</v>
      </c>
      <c r="C10" s="5" t="s">
        <v>43</v>
      </c>
      <c r="D10" s="6">
        <f>IF(B10&gt;=1,1,"")</f>
        <v>1</v>
      </c>
      <c r="E10" s="32" t="s">
        <v>55</v>
      </c>
      <c r="F10" s="8"/>
      <c r="G10" s="5" t="s">
        <v>21</v>
      </c>
      <c r="H10" s="9"/>
      <c r="I10" s="10">
        <f>IF(B10&gt;=1,1/B10,"")</f>
        <v>0.25</v>
      </c>
      <c r="J10" s="11">
        <f>IF(B10&gt;=1,IF(ISBLANK(G10),F10*I10,F10*I10*0.75+H10*I10*0.25),"")</f>
        <v>0</v>
      </c>
      <c r="K10" s="12"/>
    </row>
    <row r="11" spans="1:11" ht="12.75">
      <c r="A11" s="15"/>
      <c r="B11" s="16"/>
      <c r="C11" s="16"/>
      <c r="D11" s="17">
        <f>IF(B10&gt;=2,2,"")</f>
        <v>2</v>
      </c>
      <c r="E11" s="31" t="s">
        <v>55</v>
      </c>
      <c r="F11" s="18"/>
      <c r="G11" s="16" t="s">
        <v>21</v>
      </c>
      <c r="H11" s="19"/>
      <c r="I11" s="20">
        <f>IF(B10&gt;=2,1/B10,"")</f>
        <v>0.25</v>
      </c>
      <c r="J11" s="21">
        <f>IF(B10&gt;=2,IF(ISBLANK(G11),F11*I11,F11*I11*0.75+H11*I11*0.25),"")</f>
        <v>0</v>
      </c>
      <c r="K11" s="22"/>
    </row>
    <row r="12" spans="1:11" ht="12.75">
      <c r="A12" s="15"/>
      <c r="B12" s="16"/>
      <c r="C12" s="16"/>
      <c r="D12" s="17">
        <f>IF(B10&gt;=3,3,"")</f>
        <v>3</v>
      </c>
      <c r="E12" s="31" t="s">
        <v>57</v>
      </c>
      <c r="F12" s="18"/>
      <c r="G12" s="16" t="s">
        <v>22</v>
      </c>
      <c r="H12" s="19"/>
      <c r="I12" s="20">
        <f>IF(B10&gt;=3,1/B10,"")</f>
        <v>0.25</v>
      </c>
      <c r="J12" s="21">
        <f>IF(B10&gt;=3,IF(ISBLANK(G12),F12*I12,F12*I12*0.75+H12*I12*0.25),"")</f>
        <v>0</v>
      </c>
      <c r="K12" s="22"/>
    </row>
    <row r="13" spans="1:14" ht="12.75">
      <c r="A13" s="15"/>
      <c r="B13" s="16"/>
      <c r="C13" s="16"/>
      <c r="D13" s="17">
        <f>IF(B10&gt;=4,4,"")</f>
        <v>4</v>
      </c>
      <c r="E13" s="31" t="s">
        <v>57</v>
      </c>
      <c r="F13" s="18"/>
      <c r="G13" s="16" t="s">
        <v>22</v>
      </c>
      <c r="H13" s="19"/>
      <c r="I13" s="20">
        <f>IF(B10&gt;=4,1/B10,"")</f>
        <v>0.25</v>
      </c>
      <c r="J13" s="21">
        <f>IF(B10&gt;=4,IF(ISBLANK(G13),F13*I13,F13*I13*0.75+H13*I13*0.25),"")</f>
        <v>0</v>
      </c>
      <c r="K13" s="22"/>
      <c r="M13" s="36">
        <f>IF(SUM(I:I)&lt;&gt;AntalOpgaver,"Fejl i points/antal opgaver!","")</f>
      </c>
      <c r="N13" s="36"/>
    </row>
    <row r="14" spans="1:11" ht="12.75">
      <c r="A14" s="4">
        <v>5</v>
      </c>
      <c r="B14" s="5">
        <v>2</v>
      </c>
      <c r="C14" s="5" t="s">
        <v>23</v>
      </c>
      <c r="D14" s="6">
        <f>IF(B14&gt;=1,1,"")</f>
        <v>1</v>
      </c>
      <c r="E14" s="32" t="s">
        <v>24</v>
      </c>
      <c r="F14" s="8"/>
      <c r="G14" s="5"/>
      <c r="H14" s="9"/>
      <c r="I14" s="10">
        <f>IF(B14&gt;=1,1/B14,"")</f>
        <v>0.5</v>
      </c>
      <c r="J14" s="11">
        <f>IF(B14&gt;=1,IF(ISBLANK(G14),F14*I14,F14*I14*0.75+H14*I14*0.25),"")</f>
        <v>0</v>
      </c>
      <c r="K14" s="12"/>
    </row>
    <row r="15" spans="1:11" ht="12.75">
      <c r="A15" s="15"/>
      <c r="B15" s="16"/>
      <c r="C15" s="16"/>
      <c r="D15" s="17">
        <f>IF(B14&gt;=2,2,"")</f>
        <v>2</v>
      </c>
      <c r="E15" s="15">
        <v>1912</v>
      </c>
      <c r="F15" s="18"/>
      <c r="G15" s="16"/>
      <c r="H15" s="19"/>
      <c r="I15" s="20">
        <f>IF(B14&gt;=2,1/B14,"")</f>
        <v>0.5</v>
      </c>
      <c r="J15" s="21">
        <f>IF(B14&gt;=2,IF(ISBLANK(G15),F15*I15,F15*I15*0.75+H15*I15*0.25),"")</f>
        <v>0</v>
      </c>
      <c r="K15" s="22"/>
    </row>
    <row r="16" spans="1:11" ht="12.75">
      <c r="A16" s="4">
        <v>6</v>
      </c>
      <c r="B16" s="5">
        <v>3</v>
      </c>
      <c r="C16" s="5" t="s">
        <v>45</v>
      </c>
      <c r="D16" s="6">
        <f>IF(B16&gt;=1,1,"")</f>
        <v>1</v>
      </c>
      <c r="E16" s="7">
        <v>0</v>
      </c>
      <c r="F16" s="8"/>
      <c r="G16" s="5" t="s">
        <v>27</v>
      </c>
      <c r="H16" s="9"/>
      <c r="I16" s="10">
        <f>IF(B16&gt;=1,1/B16,"")</f>
        <v>0.3333333333333333</v>
      </c>
      <c r="J16" s="11">
        <f>IF(B16&gt;=1,IF(ISBLANK(G16),F16*I16,F16*I16*0.75+H16*I16*0.25),"")</f>
        <v>0</v>
      </c>
      <c r="K16" s="12"/>
    </row>
    <row r="17" spans="1:11" ht="12.75">
      <c r="A17" s="15"/>
      <c r="B17" s="16"/>
      <c r="C17" s="16"/>
      <c r="D17" s="17">
        <f>IF(B16&gt;=2,2,"")</f>
        <v>2</v>
      </c>
      <c r="E17" s="27">
        <v>7</v>
      </c>
      <c r="F17" s="18"/>
      <c r="G17" s="16" t="s">
        <v>27</v>
      </c>
      <c r="H17" s="19"/>
      <c r="I17" s="20">
        <f>IF(B16&gt;=2,1/B16,"")</f>
        <v>0.3333333333333333</v>
      </c>
      <c r="J17" s="21">
        <f>IF(B16&gt;=2,IF(ISBLANK(G17),F17*I17,F17*I17*0.75+H17*I17*0.25),"")</f>
        <v>0</v>
      </c>
      <c r="K17" s="22"/>
    </row>
    <row r="18" spans="1:11" ht="12.75">
      <c r="A18" s="15"/>
      <c r="B18" s="16"/>
      <c r="C18" s="16"/>
      <c r="D18" s="17">
        <f>IF(B16&gt;=3,3,"")</f>
        <v>3</v>
      </c>
      <c r="E18" s="27" t="s">
        <v>46</v>
      </c>
      <c r="F18" s="18"/>
      <c r="G18" s="16"/>
      <c r="H18" s="19"/>
      <c r="I18" s="20">
        <f>IF(B16&gt;=3,1/B16,"")</f>
        <v>0.3333333333333333</v>
      </c>
      <c r="J18" s="21">
        <f>IF(B16&gt;=3,IF(ISBLANK(G18),F18*I18,F18*I18*0.75+H18*I18*0.25),"")</f>
        <v>0</v>
      </c>
      <c r="K18" s="22"/>
    </row>
    <row r="19" spans="1:11" ht="12.75">
      <c r="A19" s="4">
        <v>7</v>
      </c>
      <c r="B19" s="5">
        <v>2</v>
      </c>
      <c r="C19" s="5" t="s">
        <v>29</v>
      </c>
      <c r="D19" s="6">
        <f>IF(B19&gt;=1,1,"")</f>
        <v>1</v>
      </c>
      <c r="E19" s="7" t="s">
        <v>30</v>
      </c>
      <c r="F19" s="8"/>
      <c r="G19" s="5"/>
      <c r="H19" s="9"/>
      <c r="I19" s="10">
        <f>IF(B19&gt;=1,1/B19,"")</f>
        <v>0.5</v>
      </c>
      <c r="J19" s="11">
        <f>IF(B19&gt;=1,IF(ISBLANK(G19),F19*I19,F19*I19*0.75+H19*I19*0.25),"")</f>
        <v>0</v>
      </c>
      <c r="K19" s="12"/>
    </row>
    <row r="20" spans="1:11" ht="12.75">
      <c r="A20" s="15"/>
      <c r="B20" s="16"/>
      <c r="C20" s="16"/>
      <c r="D20" s="17">
        <f>IF(B19&gt;=2,2,"")</f>
        <v>2</v>
      </c>
      <c r="E20" s="27" t="s">
        <v>31</v>
      </c>
      <c r="F20" s="18"/>
      <c r="G20" s="16"/>
      <c r="H20" s="19"/>
      <c r="I20" s="20">
        <f>IF(B19&gt;=2,1/B19,"")</f>
        <v>0.5</v>
      </c>
      <c r="J20" s="21">
        <f>IF(B19&gt;=2,IF(ISBLANK(G20),F20*I20,F20*I20*0.75+H20*I20*0.25),"")</f>
        <v>0</v>
      </c>
      <c r="K20" s="22"/>
    </row>
    <row r="21" spans="1:11" ht="12.75">
      <c r="A21" s="4">
        <v>8</v>
      </c>
      <c r="B21" s="5">
        <v>1</v>
      </c>
      <c r="C21" s="5" t="s">
        <v>50</v>
      </c>
      <c r="D21" s="6">
        <f>IF(B21&gt;=1,1,"")</f>
        <v>1</v>
      </c>
      <c r="E21" s="7" t="s">
        <v>33</v>
      </c>
      <c r="F21" s="8"/>
      <c r="G21" s="5"/>
      <c r="H21" s="9"/>
      <c r="I21" s="10">
        <f>IF(B21&gt;=1,1/B21,"")</f>
        <v>1</v>
      </c>
      <c r="J21" s="11">
        <f>IF(B21&gt;=1,IF(ISBLANK(G21),F21*I21,F21*I21*0.75+H21*I21*0.25),"")</f>
        <v>0</v>
      </c>
      <c r="K21" s="12"/>
    </row>
    <row r="22" spans="1:11" ht="12.75">
      <c r="A22" s="4">
        <v>9</v>
      </c>
      <c r="B22" s="5">
        <v>2</v>
      </c>
      <c r="C22" s="5" t="s">
        <v>34</v>
      </c>
      <c r="D22" s="6">
        <f>IF(B22&gt;=1,1,"")</f>
        <v>1</v>
      </c>
      <c r="E22" s="30">
        <v>8</v>
      </c>
      <c r="F22" s="8"/>
      <c r="G22" s="5"/>
      <c r="H22" s="9"/>
      <c r="I22" s="10">
        <f>IF(B22&gt;=1,1/B22,"")</f>
        <v>0.5</v>
      </c>
      <c r="J22" s="11">
        <f>IF(B22&gt;=1,IF(ISBLANK(G22),F22*I22,F22*I22*0.75+H22*I22*0.25),"")</f>
        <v>0</v>
      </c>
      <c r="K22" s="12"/>
    </row>
    <row r="23" spans="1:11" ht="12.75">
      <c r="A23" s="15"/>
      <c r="B23" s="16"/>
      <c r="C23" s="16"/>
      <c r="D23" s="17">
        <f>IF(B22&gt;=2,2,"")</f>
        <v>2</v>
      </c>
      <c r="E23" s="15">
        <v>34</v>
      </c>
      <c r="F23" s="18"/>
      <c r="G23" s="16"/>
      <c r="H23" s="19"/>
      <c r="I23" s="20">
        <f>IF(B22&gt;=2,1/B22,"")</f>
        <v>0.5</v>
      </c>
      <c r="J23" s="21">
        <f>IF(B22&gt;=2,IF(ISBLANK(G23),F23*I23,F23*I23*0.75+H23*I23*0.25),"")</f>
        <v>0</v>
      </c>
      <c r="K23" s="22"/>
    </row>
    <row r="24" spans="1:11" ht="12.75">
      <c r="A24" s="4">
        <v>10</v>
      </c>
      <c r="B24" s="5">
        <v>2</v>
      </c>
      <c r="C24" s="5" t="s">
        <v>52</v>
      </c>
      <c r="D24" s="6">
        <f>IF(B24&gt;=1,1,"")</f>
        <v>1</v>
      </c>
      <c r="E24" s="30">
        <v>18897</v>
      </c>
      <c r="F24" s="8"/>
      <c r="G24" s="5" t="s">
        <v>53</v>
      </c>
      <c r="H24" s="9"/>
      <c r="I24" s="10">
        <f>IF(B24&gt;=1,1/B24,"")</f>
        <v>0.5</v>
      </c>
      <c r="J24" s="11">
        <f>IF(B24&gt;=1,IF(ISBLANK(G24),F24*I24,F24*I24*0.75+H24*I24*0.25),"")</f>
        <v>0</v>
      </c>
      <c r="K24" s="12"/>
    </row>
    <row r="25" spans="1:11" ht="12.75">
      <c r="A25" s="15"/>
      <c r="B25" s="16"/>
      <c r="C25" s="16"/>
      <c r="D25" s="17">
        <f>IF(B24&gt;=2,2,"")</f>
        <v>2</v>
      </c>
      <c r="E25" s="33" t="s">
        <v>54</v>
      </c>
      <c r="F25" s="18"/>
      <c r="G25" s="16"/>
      <c r="H25" s="19"/>
      <c r="I25" s="20">
        <f>IF(B24&gt;=2,1/B24,"")</f>
        <v>0.5</v>
      </c>
      <c r="J25" s="21">
        <f>IF(B24&gt;=2,IF(ISBLANK(G25),F25*I25,F25*I25*0.75+H25*I25*0.25),"")</f>
        <v>0</v>
      </c>
      <c r="K25" s="22"/>
    </row>
  </sheetData>
  <sheetProtection sheet="1" objects="1" scenarios="1"/>
  <mergeCells count="6">
    <mergeCell ref="M13:N13"/>
    <mergeCell ref="A1:D1"/>
    <mergeCell ref="E1:H1"/>
    <mergeCell ref="I1:J1"/>
    <mergeCell ref="M1:N1"/>
    <mergeCell ref="M9:N9"/>
  </mergeCells>
  <conditionalFormatting sqref="M13:N13">
    <cfRule type="expression" priority="31" dxfId="1" stopIfTrue="1">
      <formula>(M13="Fejl i points/antal opgaver!")</formula>
    </cfRule>
  </conditionalFormatting>
  <conditionalFormatting sqref="N6:N7">
    <cfRule type="expression" priority="32" dxfId="30" stopIfTrue="1">
      <formula>($N$6&gt;=50%)</formula>
    </cfRule>
  </conditionalFormatting>
  <conditionalFormatting sqref="H2:H5">
    <cfRule type="expression" priority="30" dxfId="0" stopIfTrue="1">
      <formula>(G2&lt;&gt;"")*(H2="")</formula>
    </cfRule>
  </conditionalFormatting>
  <conditionalFormatting sqref="D2:D5">
    <cfRule type="expression" priority="29" dxfId="1" stopIfTrue="1">
      <formula>NOT(ISNUMBER(D2))*(D2&lt;&gt;"")</formula>
    </cfRule>
  </conditionalFormatting>
  <conditionalFormatting sqref="F2:F5">
    <cfRule type="expression" priority="28" dxfId="0" stopIfTrue="1">
      <formula>(F2="")</formula>
    </cfRule>
  </conditionalFormatting>
  <conditionalFormatting sqref="H6:H7">
    <cfRule type="expression" priority="27" dxfId="0" stopIfTrue="1">
      <formula>(G6&lt;&gt;"")*(H6="")</formula>
    </cfRule>
  </conditionalFormatting>
  <conditionalFormatting sqref="D6:D7">
    <cfRule type="expression" priority="26" dxfId="1" stopIfTrue="1">
      <formula>NOT(ISNUMBER(D6))*(D6&lt;&gt;"")</formula>
    </cfRule>
  </conditionalFormatting>
  <conditionalFormatting sqref="F6:F7">
    <cfRule type="expression" priority="25" dxfId="0" stopIfTrue="1">
      <formula>(F6="")</formula>
    </cfRule>
  </conditionalFormatting>
  <conditionalFormatting sqref="H8:H9">
    <cfRule type="expression" priority="24" dxfId="0" stopIfTrue="1">
      <formula>(G8&lt;&gt;"")*(H8="")</formula>
    </cfRule>
  </conditionalFormatting>
  <conditionalFormatting sqref="D8:D9">
    <cfRule type="expression" priority="23" dxfId="1" stopIfTrue="1">
      <formula>NOT(ISNUMBER(D8))*(D8&lt;&gt;"")</formula>
    </cfRule>
  </conditionalFormatting>
  <conditionalFormatting sqref="F8:F9">
    <cfRule type="expression" priority="22" dxfId="0" stopIfTrue="1">
      <formula>(F8="")</formula>
    </cfRule>
  </conditionalFormatting>
  <conditionalFormatting sqref="H10:H13">
    <cfRule type="expression" priority="21" dxfId="0" stopIfTrue="1">
      <formula>(G10&lt;&gt;"")*(H10="")</formula>
    </cfRule>
  </conditionalFormatting>
  <conditionalFormatting sqref="D10:D13">
    <cfRule type="expression" priority="20" dxfId="1" stopIfTrue="1">
      <formula>NOT(ISNUMBER(D10))*(D10&lt;&gt;"")</formula>
    </cfRule>
  </conditionalFormatting>
  <conditionalFormatting sqref="F10:F13">
    <cfRule type="expression" priority="19" dxfId="0" stopIfTrue="1">
      <formula>(F10="")</formula>
    </cfRule>
  </conditionalFormatting>
  <conditionalFormatting sqref="H14:H15">
    <cfRule type="expression" priority="18" dxfId="0" stopIfTrue="1">
      <formula>(G14&lt;&gt;"")*(H14="")</formula>
    </cfRule>
  </conditionalFormatting>
  <conditionalFormatting sqref="D14:D15">
    <cfRule type="expression" priority="17" dxfId="1" stopIfTrue="1">
      <formula>NOT(ISNUMBER(D14))*(D14&lt;&gt;"")</formula>
    </cfRule>
  </conditionalFormatting>
  <conditionalFormatting sqref="F14:F15">
    <cfRule type="expression" priority="16" dxfId="0" stopIfTrue="1">
      <formula>(F14="")</formula>
    </cfRule>
  </conditionalFormatting>
  <conditionalFormatting sqref="H16:H18">
    <cfRule type="expression" priority="15" dxfId="0" stopIfTrue="1">
      <formula>(G16&lt;&gt;"")*(H16="")</formula>
    </cfRule>
  </conditionalFormatting>
  <conditionalFormatting sqref="D16:D18">
    <cfRule type="expression" priority="14" dxfId="1" stopIfTrue="1">
      <formula>NOT(ISNUMBER(D16))*(D16&lt;&gt;"")</formula>
    </cfRule>
  </conditionalFormatting>
  <conditionalFormatting sqref="F16:F18">
    <cfRule type="expression" priority="13" dxfId="0" stopIfTrue="1">
      <formula>(F16="")</formula>
    </cfRule>
  </conditionalFormatting>
  <conditionalFormatting sqref="H19:H20">
    <cfRule type="expression" priority="12" dxfId="0" stopIfTrue="1">
      <formula>(G19&lt;&gt;"")*(H19="")</formula>
    </cfRule>
  </conditionalFormatting>
  <conditionalFormatting sqref="D19:D20">
    <cfRule type="expression" priority="11" dxfId="1" stopIfTrue="1">
      <formula>NOT(ISNUMBER(D19))*(D19&lt;&gt;"")</formula>
    </cfRule>
  </conditionalFormatting>
  <conditionalFormatting sqref="F19:F20">
    <cfRule type="expression" priority="10" dxfId="0" stopIfTrue="1">
      <formula>(F19="")</formula>
    </cfRule>
  </conditionalFormatting>
  <conditionalFormatting sqref="H21">
    <cfRule type="expression" priority="9" dxfId="0" stopIfTrue="1">
      <formula>(G21&lt;&gt;"")*(H21="")</formula>
    </cfRule>
  </conditionalFormatting>
  <conditionalFormatting sqref="D21">
    <cfRule type="expression" priority="8" dxfId="1" stopIfTrue="1">
      <formula>NOT(ISNUMBER(D21))*(D21&lt;&gt;"")</formula>
    </cfRule>
  </conditionalFormatting>
  <conditionalFormatting sqref="F21">
    <cfRule type="expression" priority="7" dxfId="0" stopIfTrue="1">
      <formula>(F21="")</formula>
    </cfRule>
  </conditionalFormatting>
  <conditionalFormatting sqref="H22:H23">
    <cfRule type="expression" priority="6" dxfId="0" stopIfTrue="1">
      <formula>(G22&lt;&gt;"")*(H22="")</formula>
    </cfRule>
  </conditionalFormatting>
  <conditionalFormatting sqref="D22:D23">
    <cfRule type="expression" priority="5" dxfId="1" stopIfTrue="1">
      <formula>NOT(ISNUMBER(D22))*(D22&lt;&gt;"")</formula>
    </cfRule>
  </conditionalFormatting>
  <conditionalFormatting sqref="F22:F23">
    <cfRule type="expression" priority="4" dxfId="0" stopIfTrue="1">
      <formula>(F22="")</formula>
    </cfRule>
  </conditionalFormatting>
  <conditionalFormatting sqref="H24:H25">
    <cfRule type="expression" priority="3" dxfId="0" stopIfTrue="1">
      <formula>(G24&lt;&gt;"")*(H24="")</formula>
    </cfRule>
  </conditionalFormatting>
  <conditionalFormatting sqref="D24:D25">
    <cfRule type="expression" priority="2" dxfId="1" stopIfTrue="1">
      <formula>NOT(ISNUMBER(D24))*(D24&lt;&gt;"")</formula>
    </cfRule>
  </conditionalFormatting>
  <conditionalFormatting sqref="F24:F25">
    <cfRule type="expression" priority="1" dxfId="0" stopIfTrue="1">
      <formula>(F24="")</formula>
    </cfRule>
  </conditionalFormatting>
  <dataValidations count="1">
    <dataValidation type="decimal" allowBlank="1" showInputMessage="1" showErrorMessage="1" error="Tallet skal ligge mellem 0 og 1 (inklusive)" sqref="F2:F25">
      <formula1>0</formula1>
      <formula2>1</formula2>
    </dataValidation>
  </dataValidations>
  <printOptions/>
  <pageMargins left="0.3937007874015748" right="0.3937007874015748" top="0.984251968503937" bottom="0.984251968503937" header="0" footer="0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RowColHeaders="0" zoomScalePageLayoutView="0" workbookViewId="0" topLeftCell="A1">
      <selection activeCell="K16" sqref="K16"/>
    </sheetView>
  </sheetViews>
  <sheetFormatPr defaultColWidth="9.140625" defaultRowHeight="15"/>
  <cols>
    <col min="1" max="1" width="3.7109375" style="3" customWidth="1"/>
    <col min="2" max="2" width="2.7109375" style="3" hidden="1" customWidth="1"/>
    <col min="3" max="3" width="15.7109375" style="3" customWidth="1"/>
    <col min="4" max="4" width="2.7109375" style="3" customWidth="1"/>
    <col min="5" max="5" width="20.7109375" style="3" customWidth="1"/>
    <col min="6" max="6" width="5.7109375" style="3" customWidth="1"/>
    <col min="7" max="7" width="6.7109375" style="3" customWidth="1"/>
    <col min="8" max="8" width="5.7109375" style="3" customWidth="1"/>
    <col min="9" max="9" width="4.7109375" style="3" customWidth="1"/>
    <col min="10" max="10" width="5.7109375" style="3" customWidth="1"/>
    <col min="11" max="11" width="25.7109375" style="3" customWidth="1"/>
    <col min="12" max="12" width="2.7109375" style="3" customWidth="1"/>
    <col min="13" max="13" width="13.7109375" style="3" customWidth="1"/>
    <col min="14" max="14" width="22.7109375" style="3" customWidth="1"/>
    <col min="15" max="16384" width="9.140625" style="3" customWidth="1"/>
  </cols>
  <sheetData>
    <row r="1" spans="1:14" ht="12.75">
      <c r="A1" s="37" t="s">
        <v>0</v>
      </c>
      <c r="B1" s="38"/>
      <c r="C1" s="38"/>
      <c r="D1" s="39"/>
      <c r="E1" s="40" t="s">
        <v>1</v>
      </c>
      <c r="F1" s="41"/>
      <c r="G1" s="41"/>
      <c r="H1" s="42"/>
      <c r="I1" s="43" t="s">
        <v>2</v>
      </c>
      <c r="J1" s="44"/>
      <c r="K1" s="1" t="s">
        <v>3</v>
      </c>
      <c r="M1" s="45" t="s">
        <v>4</v>
      </c>
      <c r="N1" s="46"/>
    </row>
    <row r="2" spans="1:14" ht="12.75">
      <c r="A2" s="4">
        <v>1</v>
      </c>
      <c r="B2" s="5">
        <v>4</v>
      </c>
      <c r="C2" s="5" t="s">
        <v>37</v>
      </c>
      <c r="D2" s="6">
        <f>IF(B2&gt;=1,1,"")</f>
        <v>1</v>
      </c>
      <c r="E2" s="7" t="s">
        <v>38</v>
      </c>
      <c r="F2" s="8"/>
      <c r="G2" s="5" t="s">
        <v>7</v>
      </c>
      <c r="H2" s="9"/>
      <c r="I2" s="10">
        <f>IF(B2&gt;=1,1/B2,"")</f>
        <v>0.25</v>
      </c>
      <c r="J2" s="11">
        <f>IF(B2&gt;=1,IF(ISBLANK(G2),F2*I2,F2*I2*0.75+H2*I2*0.25),"")</f>
        <v>0</v>
      </c>
      <c r="K2" s="12"/>
      <c r="M2" s="34" t="s">
        <v>8</v>
      </c>
      <c r="N2" s="14"/>
    </row>
    <row r="3" spans="1:14" ht="12.75">
      <c r="A3" s="15"/>
      <c r="B3" s="16"/>
      <c r="C3" s="16"/>
      <c r="D3" s="17">
        <f>IF(B2&gt;=2,2,"")</f>
        <v>2</v>
      </c>
      <c r="E3" s="7" t="s">
        <v>38</v>
      </c>
      <c r="F3" s="18"/>
      <c r="G3" s="16"/>
      <c r="H3" s="19"/>
      <c r="I3" s="20">
        <f>IF(B2&gt;=2,1/B2,"")</f>
        <v>0.25</v>
      </c>
      <c r="J3" s="21">
        <f>IF(B2&gt;=2,IF(ISBLANK(G3),F3*I3,F3*I3*0.75+H3*I3*0.25),"")</f>
        <v>0</v>
      </c>
      <c r="K3" s="22"/>
      <c r="M3" s="35" t="s">
        <v>9</v>
      </c>
      <c r="N3" s="24" t="str">
        <f>Niveau</f>
        <v>Trin 1</v>
      </c>
    </row>
    <row r="4" spans="1:14" ht="12.75">
      <c r="A4" s="15"/>
      <c r="B4" s="16"/>
      <c r="C4" s="16"/>
      <c r="D4" s="17">
        <f>IF(B2&gt;=3,3,"")</f>
        <v>3</v>
      </c>
      <c r="E4" s="7" t="s">
        <v>38</v>
      </c>
      <c r="F4" s="18"/>
      <c r="G4" s="16" t="s">
        <v>39</v>
      </c>
      <c r="H4" s="19"/>
      <c r="I4" s="20">
        <f>IF(B2&gt;=3,1/B2,"")</f>
        <v>0.25</v>
      </c>
      <c r="J4" s="21">
        <f>IF(B2&gt;=3,IF(ISBLANK(G4),F4*I4,F4*I4*0.75+H4*I4*0.25),"")</f>
        <v>0</v>
      </c>
      <c r="K4" s="22"/>
      <c r="M4" s="35" t="s">
        <v>11</v>
      </c>
      <c r="N4" s="24" t="str">
        <f>LEFT(INDEX(LøsningsSæt,4),1)</f>
        <v>D</v>
      </c>
    </row>
    <row r="5" spans="1:14" ht="12.75">
      <c r="A5" s="15"/>
      <c r="B5" s="16"/>
      <c r="C5" s="16"/>
      <c r="D5" s="17">
        <f>IF(B2&gt;=4,4,"")</f>
        <v>4</v>
      </c>
      <c r="E5" s="7" t="s">
        <v>38</v>
      </c>
      <c r="F5" s="18"/>
      <c r="G5" s="16" t="s">
        <v>10</v>
      </c>
      <c r="H5" s="19"/>
      <c r="I5" s="20">
        <f>IF(B2&gt;=4,1/B2,"")</f>
        <v>0.25</v>
      </c>
      <c r="J5" s="21">
        <f>IF(B2&gt;=4,IF(ISBLANK(G5),F5*I5,F5*I5*0.75+H5*I5*0.25),"")</f>
        <v>0</v>
      </c>
      <c r="K5" s="22"/>
      <c r="M5" s="35" t="s">
        <v>2</v>
      </c>
      <c r="N5" s="25">
        <f>SUM(J:J)</f>
        <v>0</v>
      </c>
    </row>
    <row r="6" spans="1:14" ht="12.75">
      <c r="A6" s="4">
        <v>2</v>
      </c>
      <c r="B6" s="5">
        <v>2</v>
      </c>
      <c r="C6" s="5" t="s">
        <v>12</v>
      </c>
      <c r="D6" s="6">
        <f>IF(B6&gt;=1,1,"")</f>
        <v>1</v>
      </c>
      <c r="E6" s="7" t="s">
        <v>13</v>
      </c>
      <c r="F6" s="8"/>
      <c r="G6" s="5"/>
      <c r="H6" s="9"/>
      <c r="I6" s="10">
        <f>IF(B6&gt;=1,1/B6,"")</f>
        <v>0.5</v>
      </c>
      <c r="J6" s="11">
        <f>IF(B6&gt;=1,IF(ISBLANK(G6),F6*I6,F6*I6*0.75+H6*I6*0.25),"")</f>
        <v>0</v>
      </c>
      <c r="K6" s="12"/>
      <c r="M6" s="35" t="s">
        <v>14</v>
      </c>
      <c r="N6" s="26">
        <f>N5/SUM(I:I)</f>
        <v>0</v>
      </c>
    </row>
    <row r="7" spans="1:14" ht="12.75">
      <c r="A7" s="15"/>
      <c r="B7" s="16"/>
      <c r="C7" s="16"/>
      <c r="D7" s="17">
        <f>IF(B6&gt;=2,2,"")</f>
        <v>2</v>
      </c>
      <c r="E7" s="27">
        <v>40</v>
      </c>
      <c r="F7" s="18"/>
      <c r="G7" s="16" t="s">
        <v>15</v>
      </c>
      <c r="H7" s="19"/>
      <c r="I7" s="20">
        <f>IF(B6&gt;=2,1/B6,"")</f>
        <v>0.5</v>
      </c>
      <c r="J7" s="21">
        <f>IF(B6&gt;=2,IF(ISBLANK(G7),F7*I7,F7*I7*0.75+H7*I7*0.25),"")</f>
        <v>0</v>
      </c>
      <c r="K7" s="22"/>
      <c r="M7" s="28" t="s">
        <v>16</v>
      </c>
      <c r="N7" s="29" t="str">
        <f>IF(N6&gt;=50%,"Bestået","Ikke bestået")</f>
        <v>Ikke bestået</v>
      </c>
    </row>
    <row r="8" spans="1:11" ht="12.75">
      <c r="A8" s="4">
        <v>3</v>
      </c>
      <c r="B8" s="5">
        <v>2</v>
      </c>
      <c r="C8" s="5" t="s">
        <v>42</v>
      </c>
      <c r="D8" s="6">
        <f>IF(B8&gt;=1,1,"")</f>
        <v>1</v>
      </c>
      <c r="E8" s="30">
        <v>330</v>
      </c>
      <c r="F8" s="8"/>
      <c r="G8" s="5" t="s">
        <v>18</v>
      </c>
      <c r="H8" s="9"/>
      <c r="I8" s="10">
        <f>IF(B8&gt;=1,1/B8,"")</f>
        <v>0.5</v>
      </c>
      <c r="J8" s="11">
        <f>IF(B8&gt;=1,IF(ISBLANK(G8),F8*I8,F8*I8*0.75+H8*I8*0.25),"")</f>
        <v>0</v>
      </c>
      <c r="K8" s="12"/>
    </row>
    <row r="9" spans="1:14" ht="12.75">
      <c r="A9" s="15"/>
      <c r="B9" s="16"/>
      <c r="C9" s="16"/>
      <c r="D9" s="17">
        <f>IF(B8&gt;=2,2,"")</f>
        <v>2</v>
      </c>
      <c r="E9" s="27">
        <v>50</v>
      </c>
      <c r="F9" s="18"/>
      <c r="G9" s="16" t="s">
        <v>18</v>
      </c>
      <c r="H9" s="19"/>
      <c r="I9" s="20">
        <f>IF(B8&gt;=2,1/B8,"")</f>
        <v>0.5</v>
      </c>
      <c r="J9" s="21">
        <f>IF(B8&gt;=2,IF(ISBLANK(G9),F9*I9,F9*I9*0.75+H9*I9*0.25),"")</f>
        <v>0</v>
      </c>
      <c r="K9" s="22"/>
      <c r="M9" s="47" t="s">
        <v>19</v>
      </c>
      <c r="N9" s="47"/>
    </row>
    <row r="10" spans="1:11" ht="12.75">
      <c r="A10" s="4">
        <v>4</v>
      </c>
      <c r="B10" s="5">
        <v>4</v>
      </c>
      <c r="C10" s="5" t="s">
        <v>20</v>
      </c>
      <c r="D10" s="6">
        <f>IF(B10&gt;=1,1,"")</f>
        <v>1</v>
      </c>
      <c r="E10" s="7" t="s">
        <v>55</v>
      </c>
      <c r="F10" s="8"/>
      <c r="G10" s="5" t="s">
        <v>21</v>
      </c>
      <c r="H10" s="9"/>
      <c r="I10" s="10">
        <f>IF(B10&gt;=1,1/B10,"")</f>
        <v>0.25</v>
      </c>
      <c r="J10" s="11">
        <f>IF(B10&gt;=1,IF(ISBLANK(G10),F10*I10,F10*I10*0.75+H10*I10*0.25),"")</f>
        <v>0</v>
      </c>
      <c r="K10" s="12"/>
    </row>
    <row r="11" spans="1:11" ht="12.75">
      <c r="A11" s="15"/>
      <c r="B11" s="16"/>
      <c r="C11" s="16"/>
      <c r="D11" s="17">
        <f>IF(B10&gt;=2,2,"")</f>
        <v>2</v>
      </c>
      <c r="E11" s="31" t="s">
        <v>55</v>
      </c>
      <c r="F11" s="18"/>
      <c r="G11" s="16" t="s">
        <v>21</v>
      </c>
      <c r="H11" s="19"/>
      <c r="I11" s="20">
        <f>IF(B10&gt;=2,1/B10,"")</f>
        <v>0.25</v>
      </c>
      <c r="J11" s="21">
        <f>IF(B10&gt;=2,IF(ISBLANK(G11),F11*I11,F11*I11*0.75+H11*I11*0.25),"")</f>
        <v>0</v>
      </c>
      <c r="K11" s="22"/>
    </row>
    <row r="12" spans="1:11" ht="12.75">
      <c r="A12" s="15"/>
      <c r="B12" s="16"/>
      <c r="C12" s="16"/>
      <c r="D12" s="17">
        <f>IF(B10&gt;=3,3,"")</f>
        <v>3</v>
      </c>
      <c r="E12" s="31" t="s">
        <v>57</v>
      </c>
      <c r="F12" s="18"/>
      <c r="G12" s="16" t="s">
        <v>22</v>
      </c>
      <c r="H12" s="19"/>
      <c r="I12" s="20">
        <f>IF(B10&gt;=3,1/B10,"")</f>
        <v>0.25</v>
      </c>
      <c r="J12" s="21">
        <f>IF(B10&gt;=3,IF(ISBLANK(G12),F12*I12,F12*I12*0.75+H12*I12*0.25),"")</f>
        <v>0</v>
      </c>
      <c r="K12" s="22"/>
    </row>
    <row r="13" spans="1:14" ht="12.75">
      <c r="A13" s="15"/>
      <c r="B13" s="16"/>
      <c r="C13" s="16"/>
      <c r="D13" s="17">
        <f>IF(B10&gt;=4,4,"")</f>
        <v>4</v>
      </c>
      <c r="E13" s="31" t="s">
        <v>58</v>
      </c>
      <c r="F13" s="18"/>
      <c r="G13" s="16" t="s">
        <v>22</v>
      </c>
      <c r="H13" s="19"/>
      <c r="I13" s="20">
        <f>IF(B10&gt;=4,1/B10,"")</f>
        <v>0.25</v>
      </c>
      <c r="J13" s="21">
        <f>IF(B10&gt;=4,IF(ISBLANK(G13),F13*I13,F13*I13*0.75+H13*I13*0.25),"")</f>
        <v>0</v>
      </c>
      <c r="K13" s="22"/>
      <c r="M13" s="36">
        <f>IF(SUM(I:I)&lt;&gt;AntalOpgaver,"Fejl i points/antal opgaver!","")</f>
      </c>
      <c r="N13" s="36"/>
    </row>
    <row r="14" spans="1:11" ht="12.75">
      <c r="A14" s="4">
        <v>5</v>
      </c>
      <c r="B14" s="5">
        <v>2</v>
      </c>
      <c r="C14" s="5" t="s">
        <v>44</v>
      </c>
      <c r="D14" s="6">
        <f>IF(B14&gt;=1,1,"")</f>
        <v>1</v>
      </c>
      <c r="E14" s="7" t="s">
        <v>24</v>
      </c>
      <c r="F14" s="8"/>
      <c r="G14" s="5"/>
      <c r="H14" s="9"/>
      <c r="I14" s="10">
        <f>IF(B14&gt;=1,1/B14,"")</f>
        <v>0.5</v>
      </c>
      <c r="J14" s="11">
        <f>IF(B14&gt;=1,IF(ISBLANK(G14),F14*I14,F14*I14*0.75+H14*I14*0.25),"")</f>
        <v>0</v>
      </c>
      <c r="K14" s="12"/>
    </row>
    <row r="15" spans="1:11" ht="12.75">
      <c r="A15" s="15"/>
      <c r="B15" s="16"/>
      <c r="C15" s="16"/>
      <c r="D15" s="17">
        <f>IF(B14&gt;=2,2,"")</f>
        <v>2</v>
      </c>
      <c r="E15" s="15">
        <v>1284</v>
      </c>
      <c r="F15" s="18"/>
      <c r="G15" s="16"/>
      <c r="H15" s="19"/>
      <c r="I15" s="20">
        <f>IF(B14&gt;=2,1/B14,"")</f>
        <v>0.5</v>
      </c>
      <c r="J15" s="21">
        <f>IF(B14&gt;=2,IF(ISBLANK(G15),F15*I15,F15*I15*0.75+H15*I15*0.25),"")</f>
        <v>0</v>
      </c>
      <c r="K15" s="22"/>
    </row>
    <row r="16" spans="1:11" ht="12.75">
      <c r="A16" s="4">
        <v>6</v>
      </c>
      <c r="B16" s="5">
        <v>3</v>
      </c>
      <c r="C16" s="5" t="s">
        <v>25</v>
      </c>
      <c r="D16" s="6">
        <f>IF(B16&gt;=1,1,"")</f>
        <v>1</v>
      </c>
      <c r="E16" s="7">
        <v>1</v>
      </c>
      <c r="F16" s="8"/>
      <c r="G16" s="5" t="s">
        <v>26</v>
      </c>
      <c r="H16" s="9"/>
      <c r="I16" s="10">
        <f>IF(B16&gt;=1,1/B16,"")</f>
        <v>0.3333333333333333</v>
      </c>
      <c r="J16" s="11">
        <f>IF(B16&gt;=1,IF(ISBLANK(G16),F16*I16,F16*I16*0.75+H16*I16*0.25),"")</f>
        <v>0</v>
      </c>
      <c r="K16" s="12"/>
    </row>
    <row r="17" spans="1:11" ht="12.75">
      <c r="A17" s="15"/>
      <c r="B17" s="16"/>
      <c r="C17" s="16"/>
      <c r="D17" s="17">
        <f>IF(B16&gt;=2,2,"")</f>
        <v>2</v>
      </c>
      <c r="E17" s="27">
        <v>32.2</v>
      </c>
      <c r="F17" s="18"/>
      <c r="G17" s="16" t="s">
        <v>27</v>
      </c>
      <c r="H17" s="19"/>
      <c r="I17" s="20">
        <f>IF(B16&gt;=2,1/B16,"")</f>
        <v>0.3333333333333333</v>
      </c>
      <c r="J17" s="21">
        <f>IF(B16&gt;=2,IF(ISBLANK(G17),F17*I17,F17*I17*0.75+H17*I17*0.25),"")</f>
        <v>0</v>
      </c>
      <c r="K17" s="22"/>
    </row>
    <row r="18" spans="1:11" ht="12.75">
      <c r="A18" s="15"/>
      <c r="B18" s="16"/>
      <c r="C18" s="16"/>
      <c r="D18" s="17">
        <f>IF(B16&gt;=3,3,"")</f>
        <v>3</v>
      </c>
      <c r="E18" s="27" t="s">
        <v>28</v>
      </c>
      <c r="F18" s="18"/>
      <c r="G18" s="16"/>
      <c r="H18" s="19"/>
      <c r="I18" s="20">
        <f>IF(B16&gt;=3,1/B16,"")</f>
        <v>0.3333333333333333</v>
      </c>
      <c r="J18" s="21">
        <f>IF(B16&gt;=3,IF(ISBLANK(G18),F18*I18,F18*I18*0.75+H18*I18*0.25),"")</f>
        <v>0</v>
      </c>
      <c r="K18" s="22"/>
    </row>
    <row r="19" spans="1:11" ht="12.75">
      <c r="A19" s="4">
        <v>7</v>
      </c>
      <c r="B19" s="5">
        <v>2</v>
      </c>
      <c r="C19" s="5" t="s">
        <v>47</v>
      </c>
      <c r="D19" s="6">
        <f>IF(B19&gt;=1,1,"")</f>
        <v>1</v>
      </c>
      <c r="E19" s="7" t="s">
        <v>48</v>
      </c>
      <c r="F19" s="8"/>
      <c r="G19" s="5"/>
      <c r="H19" s="9"/>
      <c r="I19" s="10">
        <f>IF(B19&gt;=1,1/B19,"")</f>
        <v>0.5</v>
      </c>
      <c r="J19" s="11">
        <f>IF(B19&gt;=1,IF(ISBLANK(G19),F19*I19,F19*I19*0.75+H19*I19*0.25),"")</f>
        <v>0</v>
      </c>
      <c r="K19" s="12"/>
    </row>
    <row r="20" spans="1:11" ht="12.75">
      <c r="A20" s="15"/>
      <c r="B20" s="16"/>
      <c r="C20" s="16"/>
      <c r="D20" s="17">
        <f>IF(B19&gt;=2,2,"")</f>
        <v>2</v>
      </c>
      <c r="E20" s="27" t="s">
        <v>49</v>
      </c>
      <c r="F20" s="18"/>
      <c r="G20" s="16"/>
      <c r="H20" s="19"/>
      <c r="I20" s="20">
        <f>IF(B19&gt;=2,1/B19,"")</f>
        <v>0.5</v>
      </c>
      <c r="J20" s="21">
        <f>IF(B19&gt;=2,IF(ISBLANK(G20),F20*I20,F20*I20*0.75+H20*I20*0.25),"")</f>
        <v>0</v>
      </c>
      <c r="K20" s="22"/>
    </row>
    <row r="21" spans="1:11" ht="12.75">
      <c r="A21" s="4">
        <v>8</v>
      </c>
      <c r="B21" s="5">
        <v>1</v>
      </c>
      <c r="C21" s="5" t="s">
        <v>32</v>
      </c>
      <c r="D21" s="6">
        <f>IF(B21&gt;=1,1,"")</f>
        <v>1</v>
      </c>
      <c r="E21" s="7" t="s">
        <v>33</v>
      </c>
      <c r="F21" s="8"/>
      <c r="G21" s="5"/>
      <c r="H21" s="9"/>
      <c r="I21" s="10">
        <f>IF(B21&gt;=1,1/B21,"")</f>
        <v>1</v>
      </c>
      <c r="J21" s="11">
        <f>IF(B21&gt;=1,IF(ISBLANK(G21),F21*I21,F21*I21*0.75+H21*I21*0.25),"")</f>
        <v>0</v>
      </c>
      <c r="K21" s="12"/>
    </row>
    <row r="22" spans="1:11" ht="12.75">
      <c r="A22" s="4">
        <v>9</v>
      </c>
      <c r="B22" s="5">
        <v>2</v>
      </c>
      <c r="C22" s="5" t="s">
        <v>51</v>
      </c>
      <c r="D22" s="6">
        <f>IF(B22&gt;=1,1,"")</f>
        <v>1</v>
      </c>
      <c r="E22" s="30">
        <v>23</v>
      </c>
      <c r="F22" s="8"/>
      <c r="G22" s="5"/>
      <c r="H22" s="9"/>
      <c r="I22" s="10">
        <f>IF(B22&gt;=1,1/B22,"")</f>
        <v>0.5</v>
      </c>
      <c r="J22" s="11">
        <f>IF(B22&gt;=1,IF(ISBLANK(G22),F22*I22,F22*I22*0.75+H22*I22*0.25),"")</f>
        <v>0</v>
      </c>
      <c r="K22" s="12"/>
    </row>
    <row r="23" spans="1:11" ht="12.75">
      <c r="A23" s="15"/>
      <c r="B23" s="16"/>
      <c r="C23" s="16"/>
      <c r="D23" s="17">
        <f>IF(B22&gt;=2,2,"")</f>
        <v>2</v>
      </c>
      <c r="E23" s="15">
        <v>230</v>
      </c>
      <c r="F23" s="18"/>
      <c r="G23" s="16" t="s">
        <v>18</v>
      </c>
      <c r="H23" s="19"/>
      <c r="I23" s="20">
        <f>IF(B22&gt;=2,1/B22,"")</f>
        <v>0.5</v>
      </c>
      <c r="J23" s="21">
        <f>IF(B22&gt;=2,IF(ISBLANK(G23),F23*I23,F23*I23*0.75+H23*I23*0.25),"")</f>
        <v>0</v>
      </c>
      <c r="K23" s="22"/>
    </row>
    <row r="24" spans="1:11" ht="12.75">
      <c r="A24" s="4">
        <v>10</v>
      </c>
      <c r="B24" s="5">
        <v>2</v>
      </c>
      <c r="C24" s="5" t="s">
        <v>35</v>
      </c>
      <c r="D24" s="6">
        <f>IF(B24&gt;=1,1,"")</f>
        <v>1</v>
      </c>
      <c r="E24" s="7">
        <v>1400</v>
      </c>
      <c r="F24" s="8"/>
      <c r="G24" s="5"/>
      <c r="H24" s="9"/>
      <c r="I24" s="10">
        <f>IF(B24&gt;=1,1/B24,"")</f>
        <v>0.5</v>
      </c>
      <c r="J24" s="11">
        <f>IF(B24&gt;=1,IF(ISBLANK(G24),F24*I24,F24*I24*0.75+H24*I24*0.25),"")</f>
        <v>0</v>
      </c>
      <c r="K24" s="12"/>
    </row>
    <row r="25" spans="1:11" ht="12.75">
      <c r="A25" s="15"/>
      <c r="B25" s="16"/>
      <c r="C25" s="16"/>
      <c r="D25" s="17">
        <f>IF(B24&gt;=2,2,"")</f>
        <v>2</v>
      </c>
      <c r="E25" s="33" t="s">
        <v>36</v>
      </c>
      <c r="F25" s="18"/>
      <c r="G25" s="16"/>
      <c r="H25" s="19"/>
      <c r="I25" s="20">
        <f>IF(B24&gt;=2,1/B24,"")</f>
        <v>0.5</v>
      </c>
      <c r="J25" s="21">
        <f>IF(B24&gt;=2,IF(ISBLANK(G25),F25*I25,F25*I25*0.75+H25*I25*0.25),"")</f>
        <v>0</v>
      </c>
      <c r="K25" s="22"/>
    </row>
  </sheetData>
  <sheetProtection sheet="1" objects="1" scenarios="1"/>
  <mergeCells count="6">
    <mergeCell ref="M13:N13"/>
    <mergeCell ref="A1:D1"/>
    <mergeCell ref="E1:H1"/>
    <mergeCell ref="I1:J1"/>
    <mergeCell ref="M1:N1"/>
    <mergeCell ref="M9:N9"/>
  </mergeCells>
  <conditionalFormatting sqref="M13:N13">
    <cfRule type="expression" priority="31" dxfId="1" stopIfTrue="1">
      <formula>(M13="Fejl i points/antal opgaver!")</formula>
    </cfRule>
  </conditionalFormatting>
  <conditionalFormatting sqref="N6:N7">
    <cfRule type="expression" priority="32" dxfId="30" stopIfTrue="1">
      <formula>($N$6&gt;=50%)</formula>
    </cfRule>
  </conditionalFormatting>
  <conditionalFormatting sqref="H2:H5">
    <cfRule type="expression" priority="30" dxfId="0" stopIfTrue="1">
      <formula>(G2&lt;&gt;"")*(H2="")</formula>
    </cfRule>
  </conditionalFormatting>
  <conditionalFormatting sqref="D2:D5">
    <cfRule type="expression" priority="29" dxfId="1" stopIfTrue="1">
      <formula>NOT(ISNUMBER(D2))*(D2&lt;&gt;"")</formula>
    </cfRule>
  </conditionalFormatting>
  <conditionalFormatting sqref="F2:F5">
    <cfRule type="expression" priority="28" dxfId="0" stopIfTrue="1">
      <formula>(F2="")</formula>
    </cfRule>
  </conditionalFormatting>
  <conditionalFormatting sqref="H6:H7">
    <cfRule type="expression" priority="27" dxfId="0" stopIfTrue="1">
      <formula>(G6&lt;&gt;"")*(H6="")</formula>
    </cfRule>
  </conditionalFormatting>
  <conditionalFormatting sqref="D6:D7">
    <cfRule type="expression" priority="26" dxfId="1" stopIfTrue="1">
      <formula>NOT(ISNUMBER(D6))*(D6&lt;&gt;"")</formula>
    </cfRule>
  </conditionalFormatting>
  <conditionalFormatting sqref="F6:F7">
    <cfRule type="expression" priority="25" dxfId="0" stopIfTrue="1">
      <formula>(F6="")</formula>
    </cfRule>
  </conditionalFormatting>
  <conditionalFormatting sqref="H8:H9">
    <cfRule type="expression" priority="24" dxfId="0" stopIfTrue="1">
      <formula>(G8&lt;&gt;"")*(H8="")</formula>
    </cfRule>
  </conditionalFormatting>
  <conditionalFormatting sqref="D8:D9">
    <cfRule type="expression" priority="23" dxfId="1" stopIfTrue="1">
      <formula>NOT(ISNUMBER(D8))*(D8&lt;&gt;"")</formula>
    </cfRule>
  </conditionalFormatting>
  <conditionalFormatting sqref="F8:F9">
    <cfRule type="expression" priority="22" dxfId="0" stopIfTrue="1">
      <formula>(F8="")</formula>
    </cfRule>
  </conditionalFormatting>
  <conditionalFormatting sqref="H10:H13">
    <cfRule type="expression" priority="21" dxfId="0" stopIfTrue="1">
      <formula>(G10&lt;&gt;"")*(H10="")</formula>
    </cfRule>
  </conditionalFormatting>
  <conditionalFormatting sqref="D10:D13">
    <cfRule type="expression" priority="20" dxfId="1" stopIfTrue="1">
      <formula>NOT(ISNUMBER(D10))*(D10&lt;&gt;"")</formula>
    </cfRule>
  </conditionalFormatting>
  <conditionalFormatting sqref="F10:F13">
    <cfRule type="expression" priority="19" dxfId="0" stopIfTrue="1">
      <formula>(F10="")</formula>
    </cfRule>
  </conditionalFormatting>
  <conditionalFormatting sqref="H14:H15">
    <cfRule type="expression" priority="18" dxfId="0" stopIfTrue="1">
      <formula>(G14&lt;&gt;"")*(H14="")</formula>
    </cfRule>
  </conditionalFormatting>
  <conditionalFormatting sqref="D14:D15">
    <cfRule type="expression" priority="17" dxfId="1" stopIfTrue="1">
      <formula>NOT(ISNUMBER(D14))*(D14&lt;&gt;"")</formula>
    </cfRule>
  </conditionalFormatting>
  <conditionalFormatting sqref="F14:F15">
    <cfRule type="expression" priority="16" dxfId="0" stopIfTrue="1">
      <formula>(F14="")</formula>
    </cfRule>
  </conditionalFormatting>
  <conditionalFormatting sqref="H16:H18">
    <cfRule type="expression" priority="15" dxfId="0" stopIfTrue="1">
      <formula>(G16&lt;&gt;"")*(H16="")</formula>
    </cfRule>
  </conditionalFormatting>
  <conditionalFormatting sqref="D16:D18">
    <cfRule type="expression" priority="14" dxfId="1" stopIfTrue="1">
      <formula>NOT(ISNUMBER(D16))*(D16&lt;&gt;"")</formula>
    </cfRule>
  </conditionalFormatting>
  <conditionalFormatting sqref="F16:F18">
    <cfRule type="expression" priority="13" dxfId="0" stopIfTrue="1">
      <formula>(F16="")</formula>
    </cfRule>
  </conditionalFormatting>
  <conditionalFormatting sqref="H19:H20">
    <cfRule type="expression" priority="12" dxfId="0" stopIfTrue="1">
      <formula>(G19&lt;&gt;"")*(H19="")</formula>
    </cfRule>
  </conditionalFormatting>
  <conditionalFormatting sqref="D19:D20">
    <cfRule type="expression" priority="11" dxfId="1" stopIfTrue="1">
      <formula>NOT(ISNUMBER(D19))*(D19&lt;&gt;"")</formula>
    </cfRule>
  </conditionalFormatting>
  <conditionalFormatting sqref="F19:F20">
    <cfRule type="expression" priority="10" dxfId="0" stopIfTrue="1">
      <formula>(F19="")</formula>
    </cfRule>
  </conditionalFormatting>
  <conditionalFormatting sqref="H21">
    <cfRule type="expression" priority="9" dxfId="0" stopIfTrue="1">
      <formula>(G21&lt;&gt;"")*(H21="")</formula>
    </cfRule>
  </conditionalFormatting>
  <conditionalFormatting sqref="D21">
    <cfRule type="expression" priority="8" dxfId="1" stopIfTrue="1">
      <formula>NOT(ISNUMBER(D21))*(D21&lt;&gt;"")</formula>
    </cfRule>
  </conditionalFormatting>
  <conditionalFormatting sqref="F21">
    <cfRule type="expression" priority="7" dxfId="0" stopIfTrue="1">
      <formula>(F21="")</formula>
    </cfRule>
  </conditionalFormatting>
  <conditionalFormatting sqref="H22:H23">
    <cfRule type="expression" priority="6" dxfId="0" stopIfTrue="1">
      <formula>(G22&lt;&gt;"")*(H22="")</formula>
    </cfRule>
  </conditionalFormatting>
  <conditionalFormatting sqref="D22:D23">
    <cfRule type="expression" priority="5" dxfId="1" stopIfTrue="1">
      <formula>NOT(ISNUMBER(D22))*(D22&lt;&gt;"")</formula>
    </cfRule>
  </conditionalFormatting>
  <conditionalFormatting sqref="F22:F23">
    <cfRule type="expression" priority="4" dxfId="0" stopIfTrue="1">
      <formula>(F22="")</formula>
    </cfRule>
  </conditionalFormatting>
  <conditionalFormatting sqref="H24:H25">
    <cfRule type="expression" priority="3" dxfId="0" stopIfTrue="1">
      <formula>(G24&lt;&gt;"")*(H24="")</formula>
    </cfRule>
  </conditionalFormatting>
  <conditionalFormatting sqref="D24:D25">
    <cfRule type="expression" priority="2" dxfId="1" stopIfTrue="1">
      <formula>NOT(ISNUMBER(D24))*(D24&lt;&gt;"")</formula>
    </cfRule>
  </conditionalFormatting>
  <conditionalFormatting sqref="F24:F25">
    <cfRule type="expression" priority="1" dxfId="0" stopIfTrue="1">
      <formula>(F24="")</formula>
    </cfRule>
  </conditionalFormatting>
  <dataValidations count="1">
    <dataValidation type="decimal" allowBlank="1" showInputMessage="1" showErrorMessage="1" error="Tallet skal ligge mellem 0 og 1 (inklusive)" sqref="F2:F25">
      <formula1>0</formula1>
      <formula2>1</formula2>
    </dataValidation>
  </dataValidations>
  <printOptions/>
  <pageMargins left="0.3937007874015748" right="0.3937007874015748" top="0.984251968503937" bottom="0.984251968503937" header="0" footer="0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RowColHeaders="0" zoomScalePageLayoutView="0" workbookViewId="0" topLeftCell="A1">
      <selection activeCell="N14" sqref="N14"/>
    </sheetView>
  </sheetViews>
  <sheetFormatPr defaultColWidth="9.140625" defaultRowHeight="15"/>
  <cols>
    <col min="1" max="1" width="3.7109375" style="3" customWidth="1"/>
    <col min="2" max="2" width="2.7109375" style="3" hidden="1" customWidth="1"/>
    <col min="3" max="3" width="15.7109375" style="3" customWidth="1"/>
    <col min="4" max="4" width="2.7109375" style="3" customWidth="1"/>
    <col min="5" max="5" width="20.7109375" style="3" customWidth="1"/>
    <col min="6" max="6" width="5.7109375" style="3" customWidth="1"/>
    <col min="7" max="7" width="6.7109375" style="3" customWidth="1"/>
    <col min="8" max="8" width="5.7109375" style="3" customWidth="1"/>
    <col min="9" max="9" width="4.7109375" style="3" customWidth="1"/>
    <col min="10" max="10" width="5.7109375" style="3" customWidth="1"/>
    <col min="11" max="11" width="25.7109375" style="3" customWidth="1"/>
    <col min="12" max="12" width="2.7109375" style="3" customWidth="1"/>
    <col min="13" max="13" width="13.7109375" style="3" customWidth="1"/>
    <col min="14" max="14" width="22.7109375" style="3" customWidth="1"/>
    <col min="15" max="16384" width="9.140625" style="3" customWidth="1"/>
  </cols>
  <sheetData>
    <row r="1" spans="1:14" ht="12.75">
      <c r="A1" s="37" t="s">
        <v>0</v>
      </c>
      <c r="B1" s="38"/>
      <c r="C1" s="38"/>
      <c r="D1" s="39"/>
      <c r="E1" s="40" t="s">
        <v>1</v>
      </c>
      <c r="F1" s="41"/>
      <c r="G1" s="41"/>
      <c r="H1" s="42"/>
      <c r="I1" s="43" t="s">
        <v>2</v>
      </c>
      <c r="J1" s="44"/>
      <c r="K1" s="1" t="s">
        <v>3</v>
      </c>
      <c r="M1" s="45" t="s">
        <v>4</v>
      </c>
      <c r="N1" s="46"/>
    </row>
    <row r="2" spans="1:14" ht="12.75">
      <c r="A2" s="4">
        <v>1</v>
      </c>
      <c r="B2" s="5">
        <v>4</v>
      </c>
      <c r="C2" s="5" t="s">
        <v>5</v>
      </c>
      <c r="D2" s="6">
        <f>IF(B2&gt;=1,1,"")</f>
        <v>1</v>
      </c>
      <c r="E2" s="7" t="s">
        <v>6</v>
      </c>
      <c r="F2" s="8"/>
      <c r="G2" s="5" t="s">
        <v>7</v>
      </c>
      <c r="H2" s="9"/>
      <c r="I2" s="10">
        <f>IF(B2&gt;=1,1/B2,"")</f>
        <v>0.25</v>
      </c>
      <c r="J2" s="11">
        <f>IF(B2&gt;=1,IF(ISBLANK(G2),F2*I2,F2*I2*0.75+H2*I2*0.25),"")</f>
        <v>0</v>
      </c>
      <c r="K2" s="12"/>
      <c r="M2" s="34" t="s">
        <v>8</v>
      </c>
      <c r="N2" s="14"/>
    </row>
    <row r="3" spans="1:14" ht="12.75">
      <c r="A3" s="15"/>
      <c r="B3" s="16"/>
      <c r="C3" s="16"/>
      <c r="D3" s="17">
        <f>IF(B2&gt;=2,2,"")</f>
        <v>2</v>
      </c>
      <c r="E3" s="7" t="s">
        <v>6</v>
      </c>
      <c r="F3" s="18"/>
      <c r="G3" s="16"/>
      <c r="H3" s="19"/>
      <c r="I3" s="20">
        <f>IF(B2&gt;=2,1/B2,"")</f>
        <v>0.25</v>
      </c>
      <c r="J3" s="21">
        <f>IF(B2&gt;=2,IF(ISBLANK(G3),F3*I3,F3*I3*0.75+H3*I3*0.25),"")</f>
        <v>0</v>
      </c>
      <c r="K3" s="22"/>
      <c r="M3" s="35" t="s">
        <v>9</v>
      </c>
      <c r="N3" s="24" t="str">
        <f>Niveau</f>
        <v>Trin 1</v>
      </c>
    </row>
    <row r="4" spans="1:14" ht="12.75">
      <c r="A4" s="15"/>
      <c r="B4" s="16"/>
      <c r="C4" s="16"/>
      <c r="D4" s="17">
        <f>IF(B2&gt;=3,3,"")</f>
        <v>3</v>
      </c>
      <c r="E4" s="7" t="s">
        <v>6</v>
      </c>
      <c r="F4" s="18"/>
      <c r="G4" s="16" t="s">
        <v>10</v>
      </c>
      <c r="H4" s="19"/>
      <c r="I4" s="20">
        <f>IF(B2&gt;=3,1/B2,"")</f>
        <v>0.25</v>
      </c>
      <c r="J4" s="21">
        <f>IF(B2&gt;=3,IF(ISBLANK(G4),F4*I4,F4*I4*0.75+H4*I4*0.25),"")</f>
        <v>0</v>
      </c>
      <c r="K4" s="22"/>
      <c r="M4" s="35" t="s">
        <v>11</v>
      </c>
      <c r="N4" s="24" t="str">
        <f>LEFT(INDEX(LøsningsSæt,5),1)</f>
        <v>E</v>
      </c>
    </row>
    <row r="5" spans="1:14" ht="12.75">
      <c r="A5" s="15"/>
      <c r="B5" s="16"/>
      <c r="C5" s="16"/>
      <c r="D5" s="17">
        <f>IF(B2&gt;=4,4,"")</f>
        <v>4</v>
      </c>
      <c r="E5" s="7" t="s">
        <v>6</v>
      </c>
      <c r="F5" s="18"/>
      <c r="G5" s="16" t="s">
        <v>10</v>
      </c>
      <c r="H5" s="19"/>
      <c r="I5" s="20">
        <f>IF(B2&gt;=4,1/B2,"")</f>
        <v>0.25</v>
      </c>
      <c r="J5" s="21">
        <f>IF(B2&gt;=4,IF(ISBLANK(G5),F5*I5,F5*I5*0.75+H5*I5*0.25),"")</f>
        <v>0</v>
      </c>
      <c r="K5" s="22"/>
      <c r="M5" s="35" t="s">
        <v>2</v>
      </c>
      <c r="N5" s="25">
        <f>SUM(J:J)</f>
        <v>0</v>
      </c>
    </row>
    <row r="6" spans="1:14" ht="12.75">
      <c r="A6" s="4">
        <v>2</v>
      </c>
      <c r="B6" s="5">
        <v>2</v>
      </c>
      <c r="C6" s="5" t="s">
        <v>12</v>
      </c>
      <c r="D6" s="6">
        <f>IF(B6&gt;=1,1,"")</f>
        <v>1</v>
      </c>
      <c r="E6" s="7" t="s">
        <v>13</v>
      </c>
      <c r="F6" s="8"/>
      <c r="G6" s="5"/>
      <c r="H6" s="9"/>
      <c r="I6" s="10">
        <f>IF(B6&gt;=1,1/B6,"")</f>
        <v>0.5</v>
      </c>
      <c r="J6" s="11">
        <f>IF(B6&gt;=1,IF(ISBLANK(G6),F6*I6,F6*I6*0.75+H6*I6*0.25),"")</f>
        <v>0</v>
      </c>
      <c r="K6" s="12"/>
      <c r="M6" s="35" t="s">
        <v>14</v>
      </c>
      <c r="N6" s="26">
        <f>N5/SUM(I:I)</f>
        <v>0</v>
      </c>
    </row>
    <row r="7" spans="1:14" ht="12.75">
      <c r="A7" s="15"/>
      <c r="B7" s="16"/>
      <c r="C7" s="16"/>
      <c r="D7" s="17">
        <f>IF(B6&gt;=2,2,"")</f>
        <v>2</v>
      </c>
      <c r="E7" s="27">
        <v>40</v>
      </c>
      <c r="F7" s="18"/>
      <c r="G7" s="16" t="s">
        <v>15</v>
      </c>
      <c r="H7" s="19"/>
      <c r="I7" s="20">
        <f>IF(B6&gt;=2,1/B6,"")</f>
        <v>0.5</v>
      </c>
      <c r="J7" s="21">
        <f>IF(B6&gt;=2,IF(ISBLANK(G7),F7*I7,F7*I7*0.75+H7*I7*0.25),"")</f>
        <v>0</v>
      </c>
      <c r="K7" s="22"/>
      <c r="M7" s="28" t="s">
        <v>16</v>
      </c>
      <c r="N7" s="29" t="str">
        <f>IF(N6&gt;=50%,"Bestået","Ikke bestået")</f>
        <v>Ikke bestået</v>
      </c>
    </row>
    <row r="8" spans="1:11" ht="12.75">
      <c r="A8" s="4">
        <v>3</v>
      </c>
      <c r="B8" s="5">
        <v>2</v>
      </c>
      <c r="C8" s="5" t="s">
        <v>42</v>
      </c>
      <c r="D8" s="6">
        <f>IF(B8&gt;=1,1,"")</f>
        <v>1</v>
      </c>
      <c r="E8" s="30">
        <v>330</v>
      </c>
      <c r="F8" s="8"/>
      <c r="G8" s="5" t="s">
        <v>18</v>
      </c>
      <c r="H8" s="9"/>
      <c r="I8" s="10">
        <f>IF(B8&gt;=1,1/B8,"")</f>
        <v>0.5</v>
      </c>
      <c r="J8" s="11">
        <f>IF(B8&gt;=1,IF(ISBLANK(G8),F8*I8,F8*I8*0.75+H8*I8*0.25),"")</f>
        <v>0</v>
      </c>
      <c r="K8" s="12"/>
    </row>
    <row r="9" spans="1:14" ht="12.75">
      <c r="A9" s="15"/>
      <c r="B9" s="16"/>
      <c r="C9" s="16"/>
      <c r="D9" s="17">
        <f>IF(B8&gt;=2,2,"")</f>
        <v>2</v>
      </c>
      <c r="E9" s="27">
        <v>50</v>
      </c>
      <c r="F9" s="18"/>
      <c r="G9" s="16" t="s">
        <v>18</v>
      </c>
      <c r="H9" s="19"/>
      <c r="I9" s="20">
        <f>IF(B8&gt;=2,1/B8,"")</f>
        <v>0.5</v>
      </c>
      <c r="J9" s="21">
        <f>IF(B8&gt;=2,IF(ISBLANK(G9),F9*I9,F9*I9*0.75+H9*I9*0.25),"")</f>
        <v>0</v>
      </c>
      <c r="K9" s="22"/>
      <c r="M9" s="47" t="s">
        <v>19</v>
      </c>
      <c r="N9" s="47"/>
    </row>
    <row r="10" spans="1:11" ht="12.75">
      <c r="A10" s="4">
        <v>4</v>
      </c>
      <c r="B10" s="5">
        <v>4</v>
      </c>
      <c r="C10" s="5" t="s">
        <v>43</v>
      </c>
      <c r="D10" s="6">
        <f>IF(B10&gt;=1,1,"")</f>
        <v>1</v>
      </c>
      <c r="E10" s="32" t="s">
        <v>55</v>
      </c>
      <c r="F10" s="8"/>
      <c r="G10" s="5" t="s">
        <v>21</v>
      </c>
      <c r="H10" s="9"/>
      <c r="I10" s="10">
        <f>IF(B10&gt;=1,1/B10,"")</f>
        <v>0.25</v>
      </c>
      <c r="J10" s="11">
        <f>IF(B10&gt;=1,IF(ISBLANK(G10),F10*I10,F10*I10*0.75+H10*I10*0.25),"")</f>
        <v>0</v>
      </c>
      <c r="K10" s="12"/>
    </row>
    <row r="11" spans="1:11" ht="12.75">
      <c r="A11" s="15"/>
      <c r="B11" s="16"/>
      <c r="C11" s="16"/>
      <c r="D11" s="17">
        <f>IF(B10&gt;=2,2,"")</f>
        <v>2</v>
      </c>
      <c r="E11" s="31" t="s">
        <v>55</v>
      </c>
      <c r="F11" s="18"/>
      <c r="G11" s="16" t="s">
        <v>21</v>
      </c>
      <c r="H11" s="19"/>
      <c r="I11" s="20">
        <f>IF(B10&gt;=2,1/B10,"")</f>
        <v>0.25</v>
      </c>
      <c r="J11" s="21">
        <f>IF(B10&gt;=2,IF(ISBLANK(G11),F11*I11,F11*I11*0.75+H11*I11*0.25),"")</f>
        <v>0</v>
      </c>
      <c r="K11" s="22"/>
    </row>
    <row r="12" spans="1:11" ht="12.75">
      <c r="A12" s="15"/>
      <c r="B12" s="16"/>
      <c r="C12" s="16"/>
      <c r="D12" s="17">
        <f>IF(B10&gt;=3,3,"")</f>
        <v>3</v>
      </c>
      <c r="E12" s="31" t="s">
        <v>57</v>
      </c>
      <c r="F12" s="18"/>
      <c r="G12" s="16" t="s">
        <v>22</v>
      </c>
      <c r="H12" s="19"/>
      <c r="I12" s="20">
        <f>IF(B10&gt;=3,1/B10,"")</f>
        <v>0.25</v>
      </c>
      <c r="J12" s="21">
        <f>IF(B10&gt;=3,IF(ISBLANK(G12),F12*I12,F12*I12*0.75+H12*I12*0.25),"")</f>
        <v>0</v>
      </c>
      <c r="K12" s="22"/>
    </row>
    <row r="13" spans="1:14" ht="12.75">
      <c r="A13" s="15"/>
      <c r="B13" s="16"/>
      <c r="C13" s="16"/>
      <c r="D13" s="17">
        <f>IF(B10&gt;=4,4,"")</f>
        <v>4</v>
      </c>
      <c r="E13" s="31" t="s">
        <v>57</v>
      </c>
      <c r="F13" s="18"/>
      <c r="G13" s="16" t="s">
        <v>22</v>
      </c>
      <c r="H13" s="19"/>
      <c r="I13" s="20">
        <f>IF(B10&gt;=4,1/B10,"")</f>
        <v>0.25</v>
      </c>
      <c r="J13" s="21">
        <f>IF(B10&gt;=4,IF(ISBLANK(G13),F13*I13,F13*I13*0.75+H13*I13*0.25),"")</f>
        <v>0</v>
      </c>
      <c r="K13" s="22"/>
      <c r="M13" s="36">
        <f>IF(SUM(I:I)&lt;&gt;AntalOpgaver,"Fejl i points/antal opgaver!","")</f>
      </c>
      <c r="N13" s="36"/>
    </row>
    <row r="14" spans="1:11" ht="12.75">
      <c r="A14" s="4">
        <v>5</v>
      </c>
      <c r="B14" s="5">
        <v>2</v>
      </c>
      <c r="C14" s="5" t="s">
        <v>23</v>
      </c>
      <c r="D14" s="6">
        <f>IF(B14&gt;=1,1,"")</f>
        <v>1</v>
      </c>
      <c r="E14" s="32" t="s">
        <v>24</v>
      </c>
      <c r="F14" s="8"/>
      <c r="G14" s="5"/>
      <c r="H14" s="9"/>
      <c r="I14" s="10">
        <f>IF(B14&gt;=1,1/B14,"")</f>
        <v>0.5</v>
      </c>
      <c r="J14" s="11">
        <f>IF(B14&gt;=1,IF(ISBLANK(G14),F14*I14,F14*I14*0.75+H14*I14*0.25),"")</f>
        <v>0</v>
      </c>
      <c r="K14" s="12"/>
    </row>
    <row r="15" spans="1:11" ht="12.75">
      <c r="A15" s="15"/>
      <c r="B15" s="16"/>
      <c r="C15" s="16"/>
      <c r="D15" s="17">
        <f>IF(B14&gt;=2,2,"")</f>
        <v>2</v>
      </c>
      <c r="E15" s="15">
        <v>1912</v>
      </c>
      <c r="F15" s="18"/>
      <c r="G15" s="16"/>
      <c r="H15" s="19"/>
      <c r="I15" s="20">
        <f>IF(B14&gt;=2,1/B14,"")</f>
        <v>0.5</v>
      </c>
      <c r="J15" s="21">
        <f>IF(B14&gt;=2,IF(ISBLANK(G15),F15*I15,F15*I15*0.75+H15*I15*0.25),"")</f>
        <v>0</v>
      </c>
      <c r="K15" s="22"/>
    </row>
    <row r="16" spans="1:11" ht="12.75">
      <c r="A16" s="4">
        <v>6</v>
      </c>
      <c r="B16" s="5">
        <v>3</v>
      </c>
      <c r="C16" s="5" t="s">
        <v>25</v>
      </c>
      <c r="D16" s="6">
        <f>IF(B16&gt;=1,1,"")</f>
        <v>1</v>
      </c>
      <c r="E16" s="7">
        <v>1</v>
      </c>
      <c r="F16" s="8"/>
      <c r="G16" s="5" t="s">
        <v>26</v>
      </c>
      <c r="H16" s="9"/>
      <c r="I16" s="10">
        <f>IF(B16&gt;=1,1/B16,"")</f>
        <v>0.3333333333333333</v>
      </c>
      <c r="J16" s="11">
        <f>IF(B16&gt;=1,IF(ISBLANK(G16),F16*I16,F16*I16*0.75+H16*I16*0.25),"")</f>
        <v>0</v>
      </c>
      <c r="K16" s="12"/>
    </row>
    <row r="17" spans="1:11" ht="12.75">
      <c r="A17" s="15"/>
      <c r="B17" s="16"/>
      <c r="C17" s="16"/>
      <c r="D17" s="17">
        <f>IF(B16&gt;=2,2,"")</f>
        <v>2</v>
      </c>
      <c r="E17" s="27">
        <v>32.2</v>
      </c>
      <c r="F17" s="18"/>
      <c r="G17" s="16" t="s">
        <v>27</v>
      </c>
      <c r="H17" s="19"/>
      <c r="I17" s="20">
        <f>IF(B16&gt;=2,1/B16,"")</f>
        <v>0.3333333333333333</v>
      </c>
      <c r="J17" s="21">
        <f>IF(B16&gt;=2,IF(ISBLANK(G17),F17*I17,F17*I17*0.75+H17*I17*0.25),"")</f>
        <v>0</v>
      </c>
      <c r="K17" s="22"/>
    </row>
    <row r="18" spans="1:11" ht="12.75">
      <c r="A18" s="15"/>
      <c r="B18" s="16"/>
      <c r="C18" s="16"/>
      <c r="D18" s="17">
        <f>IF(B16&gt;=3,3,"")</f>
        <v>3</v>
      </c>
      <c r="E18" s="27" t="s">
        <v>28</v>
      </c>
      <c r="F18" s="18"/>
      <c r="G18" s="16"/>
      <c r="H18" s="19"/>
      <c r="I18" s="20">
        <f>IF(B16&gt;=3,1/B16,"")</f>
        <v>0.3333333333333333</v>
      </c>
      <c r="J18" s="21">
        <f>IF(B16&gt;=3,IF(ISBLANK(G18),F18*I18,F18*I18*0.75+H18*I18*0.25),"")</f>
        <v>0</v>
      </c>
      <c r="K18" s="22"/>
    </row>
    <row r="19" spans="1:11" ht="12.75">
      <c r="A19" s="4">
        <v>7</v>
      </c>
      <c r="B19" s="5">
        <v>2</v>
      </c>
      <c r="C19" s="5" t="s">
        <v>47</v>
      </c>
      <c r="D19" s="6">
        <f>IF(B19&gt;=1,1,"")</f>
        <v>1</v>
      </c>
      <c r="E19" s="7" t="s">
        <v>48</v>
      </c>
      <c r="F19" s="8"/>
      <c r="G19" s="5"/>
      <c r="H19" s="9"/>
      <c r="I19" s="10">
        <f>IF(B19&gt;=1,1/B19,"")</f>
        <v>0.5</v>
      </c>
      <c r="J19" s="11">
        <f>IF(B19&gt;=1,IF(ISBLANK(G19),F19*I19,F19*I19*0.75+H19*I19*0.25),"")</f>
        <v>0</v>
      </c>
      <c r="K19" s="12"/>
    </row>
    <row r="20" spans="1:11" ht="12.75">
      <c r="A20" s="15"/>
      <c r="B20" s="16"/>
      <c r="C20" s="16"/>
      <c r="D20" s="17">
        <f>IF(B19&gt;=2,2,"")</f>
        <v>2</v>
      </c>
      <c r="E20" s="27" t="s">
        <v>49</v>
      </c>
      <c r="F20" s="18"/>
      <c r="G20" s="16"/>
      <c r="H20" s="19"/>
      <c r="I20" s="20">
        <f>IF(B19&gt;=2,1/B19,"")</f>
        <v>0.5</v>
      </c>
      <c r="J20" s="21">
        <f>IF(B19&gt;=2,IF(ISBLANK(G20),F20*I20,F20*I20*0.75+H20*I20*0.25),"")</f>
        <v>0</v>
      </c>
      <c r="K20" s="22"/>
    </row>
    <row r="21" spans="1:11" ht="12.75">
      <c r="A21" s="4">
        <v>8</v>
      </c>
      <c r="B21" s="5">
        <v>1</v>
      </c>
      <c r="C21" s="5" t="s">
        <v>50</v>
      </c>
      <c r="D21" s="6">
        <f>IF(B21&gt;=1,1,"")</f>
        <v>1</v>
      </c>
      <c r="E21" s="7" t="s">
        <v>33</v>
      </c>
      <c r="F21" s="8"/>
      <c r="G21" s="5"/>
      <c r="H21" s="9"/>
      <c r="I21" s="10">
        <f>IF(B21&gt;=1,1/B21,"")</f>
        <v>1</v>
      </c>
      <c r="J21" s="11">
        <f>IF(B21&gt;=1,IF(ISBLANK(G21),F21*I21,F21*I21*0.75+H21*I21*0.25),"")</f>
        <v>0</v>
      </c>
      <c r="K21" s="12"/>
    </row>
    <row r="22" spans="1:11" ht="12.75">
      <c r="A22" s="4">
        <v>9</v>
      </c>
      <c r="B22" s="5">
        <v>2</v>
      </c>
      <c r="C22" s="5" t="s">
        <v>34</v>
      </c>
      <c r="D22" s="6">
        <f>IF(B22&gt;=1,1,"")</f>
        <v>1</v>
      </c>
      <c r="E22" s="30">
        <v>8</v>
      </c>
      <c r="F22" s="8"/>
      <c r="G22" s="5"/>
      <c r="H22" s="9"/>
      <c r="I22" s="10">
        <f>IF(B22&gt;=1,1/B22,"")</f>
        <v>0.5</v>
      </c>
      <c r="J22" s="11">
        <f>IF(B22&gt;=1,IF(ISBLANK(G22),F22*I22,F22*I22*0.75+H22*I22*0.25),"")</f>
        <v>0</v>
      </c>
      <c r="K22" s="12"/>
    </row>
    <row r="23" spans="1:11" ht="12.75">
      <c r="A23" s="15"/>
      <c r="B23" s="16"/>
      <c r="C23" s="16"/>
      <c r="D23" s="17">
        <f>IF(B22&gt;=2,2,"")</f>
        <v>2</v>
      </c>
      <c r="E23" s="15">
        <v>34</v>
      </c>
      <c r="F23" s="18"/>
      <c r="G23" s="16"/>
      <c r="H23" s="19"/>
      <c r="I23" s="20">
        <f>IF(B22&gt;=2,1/B22,"")</f>
        <v>0.5</v>
      </c>
      <c r="J23" s="21">
        <f>IF(B22&gt;=2,IF(ISBLANK(G23),F23*I23,F23*I23*0.75+H23*I23*0.25),"")</f>
        <v>0</v>
      </c>
      <c r="K23" s="22"/>
    </row>
    <row r="24" spans="1:11" ht="12.75">
      <c r="A24" s="4">
        <v>10</v>
      </c>
      <c r="B24" s="5">
        <v>2</v>
      </c>
      <c r="C24" s="5" t="s">
        <v>35</v>
      </c>
      <c r="D24" s="6">
        <f>IF(B24&gt;=1,1,"")</f>
        <v>1</v>
      </c>
      <c r="E24" s="7">
        <v>1400</v>
      </c>
      <c r="F24" s="8"/>
      <c r="G24" s="5"/>
      <c r="H24" s="9"/>
      <c r="I24" s="10">
        <f>IF(B24&gt;=1,1/B24,"")</f>
        <v>0.5</v>
      </c>
      <c r="J24" s="11">
        <f>IF(B24&gt;=1,IF(ISBLANK(G24),F24*I24,F24*I24*0.75+H24*I24*0.25),"")</f>
        <v>0</v>
      </c>
      <c r="K24" s="12"/>
    </row>
    <row r="25" spans="1:11" ht="12.75">
      <c r="A25" s="15"/>
      <c r="B25" s="16"/>
      <c r="C25" s="16"/>
      <c r="D25" s="17">
        <f>IF(B24&gt;=2,2,"")</f>
        <v>2</v>
      </c>
      <c r="E25" s="33" t="s">
        <v>36</v>
      </c>
      <c r="F25" s="18"/>
      <c r="G25" s="16"/>
      <c r="H25" s="19"/>
      <c r="I25" s="20">
        <f>IF(B24&gt;=2,1/B24,"")</f>
        <v>0.5</v>
      </c>
      <c r="J25" s="21">
        <f>IF(B24&gt;=2,IF(ISBLANK(G25),F25*I25,F25*I25*0.75+H25*I25*0.25),"")</f>
        <v>0</v>
      </c>
      <c r="K25" s="22"/>
    </row>
  </sheetData>
  <sheetProtection sheet="1" objects="1" scenarios="1"/>
  <mergeCells count="6">
    <mergeCell ref="M13:N13"/>
    <mergeCell ref="A1:D1"/>
    <mergeCell ref="E1:H1"/>
    <mergeCell ref="I1:J1"/>
    <mergeCell ref="M1:N1"/>
    <mergeCell ref="M9:N9"/>
  </mergeCells>
  <conditionalFormatting sqref="M13:N13">
    <cfRule type="expression" priority="31" dxfId="1" stopIfTrue="1">
      <formula>(M13="Fejl i points/antal opgaver!")</formula>
    </cfRule>
  </conditionalFormatting>
  <conditionalFormatting sqref="N6:N7">
    <cfRule type="expression" priority="32" dxfId="30" stopIfTrue="1">
      <formula>($N$6&gt;=50%)</formula>
    </cfRule>
  </conditionalFormatting>
  <conditionalFormatting sqref="H2:H5">
    <cfRule type="expression" priority="30" dxfId="0" stopIfTrue="1">
      <formula>(G2&lt;&gt;"")*(H2="")</formula>
    </cfRule>
  </conditionalFormatting>
  <conditionalFormatting sqref="D2:D5">
    <cfRule type="expression" priority="29" dxfId="1" stopIfTrue="1">
      <formula>NOT(ISNUMBER(D2))*(D2&lt;&gt;"")</formula>
    </cfRule>
  </conditionalFormatting>
  <conditionalFormatting sqref="F2:F5">
    <cfRule type="expression" priority="28" dxfId="0" stopIfTrue="1">
      <formula>(F2="")</formula>
    </cfRule>
  </conditionalFormatting>
  <conditionalFormatting sqref="H6:H7">
    <cfRule type="expression" priority="27" dxfId="0" stopIfTrue="1">
      <formula>(G6&lt;&gt;"")*(H6="")</formula>
    </cfRule>
  </conditionalFormatting>
  <conditionalFormatting sqref="D6:D7">
    <cfRule type="expression" priority="26" dxfId="1" stopIfTrue="1">
      <formula>NOT(ISNUMBER(D6))*(D6&lt;&gt;"")</formula>
    </cfRule>
  </conditionalFormatting>
  <conditionalFormatting sqref="F6:F7">
    <cfRule type="expression" priority="25" dxfId="0" stopIfTrue="1">
      <formula>(F6="")</formula>
    </cfRule>
  </conditionalFormatting>
  <conditionalFormatting sqref="H8:H9">
    <cfRule type="expression" priority="24" dxfId="0" stopIfTrue="1">
      <formula>(G8&lt;&gt;"")*(H8="")</formula>
    </cfRule>
  </conditionalFormatting>
  <conditionalFormatting sqref="D8:D9">
    <cfRule type="expression" priority="23" dxfId="1" stopIfTrue="1">
      <formula>NOT(ISNUMBER(D8))*(D8&lt;&gt;"")</formula>
    </cfRule>
  </conditionalFormatting>
  <conditionalFormatting sqref="F8:F9">
    <cfRule type="expression" priority="22" dxfId="0" stopIfTrue="1">
      <formula>(F8="")</formula>
    </cfRule>
  </conditionalFormatting>
  <conditionalFormatting sqref="H10:H13">
    <cfRule type="expression" priority="21" dxfId="0" stopIfTrue="1">
      <formula>(G10&lt;&gt;"")*(H10="")</formula>
    </cfRule>
  </conditionalFormatting>
  <conditionalFormatting sqref="D10:D13">
    <cfRule type="expression" priority="20" dxfId="1" stopIfTrue="1">
      <formula>NOT(ISNUMBER(D10))*(D10&lt;&gt;"")</formula>
    </cfRule>
  </conditionalFormatting>
  <conditionalFormatting sqref="F10:F13">
    <cfRule type="expression" priority="19" dxfId="0" stopIfTrue="1">
      <formula>(F10="")</formula>
    </cfRule>
  </conditionalFormatting>
  <conditionalFormatting sqref="H14:H15">
    <cfRule type="expression" priority="18" dxfId="0" stopIfTrue="1">
      <formula>(G14&lt;&gt;"")*(H14="")</formula>
    </cfRule>
  </conditionalFormatting>
  <conditionalFormatting sqref="D14:D15">
    <cfRule type="expression" priority="17" dxfId="1" stopIfTrue="1">
      <formula>NOT(ISNUMBER(D14))*(D14&lt;&gt;"")</formula>
    </cfRule>
  </conditionalFormatting>
  <conditionalFormatting sqref="F14:F15">
    <cfRule type="expression" priority="16" dxfId="0" stopIfTrue="1">
      <formula>(F14="")</formula>
    </cfRule>
  </conditionalFormatting>
  <conditionalFormatting sqref="H16:H18">
    <cfRule type="expression" priority="15" dxfId="0" stopIfTrue="1">
      <formula>(G16&lt;&gt;"")*(H16="")</formula>
    </cfRule>
  </conditionalFormatting>
  <conditionalFormatting sqref="D16:D18">
    <cfRule type="expression" priority="14" dxfId="1" stopIfTrue="1">
      <formula>NOT(ISNUMBER(D16))*(D16&lt;&gt;"")</formula>
    </cfRule>
  </conditionalFormatting>
  <conditionalFormatting sqref="F16:F18">
    <cfRule type="expression" priority="13" dxfId="0" stopIfTrue="1">
      <formula>(F16="")</formula>
    </cfRule>
  </conditionalFormatting>
  <conditionalFormatting sqref="H19:H20">
    <cfRule type="expression" priority="12" dxfId="0" stopIfTrue="1">
      <formula>(G19&lt;&gt;"")*(H19="")</formula>
    </cfRule>
  </conditionalFormatting>
  <conditionalFormatting sqref="D19:D20">
    <cfRule type="expression" priority="11" dxfId="1" stopIfTrue="1">
      <formula>NOT(ISNUMBER(D19))*(D19&lt;&gt;"")</formula>
    </cfRule>
  </conditionalFormatting>
  <conditionalFormatting sqref="F19:F20">
    <cfRule type="expression" priority="10" dxfId="0" stopIfTrue="1">
      <formula>(F19="")</formula>
    </cfRule>
  </conditionalFormatting>
  <conditionalFormatting sqref="H21">
    <cfRule type="expression" priority="9" dxfId="0" stopIfTrue="1">
      <formula>(G21&lt;&gt;"")*(H21="")</formula>
    </cfRule>
  </conditionalFormatting>
  <conditionalFormatting sqref="D21">
    <cfRule type="expression" priority="8" dxfId="1" stopIfTrue="1">
      <formula>NOT(ISNUMBER(D21))*(D21&lt;&gt;"")</formula>
    </cfRule>
  </conditionalFormatting>
  <conditionalFormatting sqref="F21">
    <cfRule type="expression" priority="7" dxfId="0" stopIfTrue="1">
      <formula>(F21="")</formula>
    </cfRule>
  </conditionalFormatting>
  <conditionalFormatting sqref="H22:H23">
    <cfRule type="expression" priority="6" dxfId="0" stopIfTrue="1">
      <formula>(G22&lt;&gt;"")*(H22="")</formula>
    </cfRule>
  </conditionalFormatting>
  <conditionalFormatting sqref="D22:D23">
    <cfRule type="expression" priority="5" dxfId="1" stopIfTrue="1">
      <formula>NOT(ISNUMBER(D22))*(D22&lt;&gt;"")</formula>
    </cfRule>
  </conditionalFormatting>
  <conditionalFormatting sqref="F22:F23">
    <cfRule type="expression" priority="4" dxfId="0" stopIfTrue="1">
      <formula>(F22="")</formula>
    </cfRule>
  </conditionalFormatting>
  <conditionalFormatting sqref="H24:H25">
    <cfRule type="expression" priority="3" dxfId="0" stopIfTrue="1">
      <formula>(G24&lt;&gt;"")*(H24="")</formula>
    </cfRule>
  </conditionalFormatting>
  <conditionalFormatting sqref="D24:D25">
    <cfRule type="expression" priority="2" dxfId="1" stopIfTrue="1">
      <formula>NOT(ISNUMBER(D24))*(D24&lt;&gt;"")</formula>
    </cfRule>
  </conditionalFormatting>
  <conditionalFormatting sqref="F24:F25">
    <cfRule type="expression" priority="1" dxfId="0" stopIfTrue="1">
      <formula>(F24="")</formula>
    </cfRule>
  </conditionalFormatting>
  <dataValidations count="1">
    <dataValidation type="decimal" allowBlank="1" showInputMessage="1" showErrorMessage="1" error="Tallet skal ligge mellem 0 og 1 (inklusive)" sqref="F2:F25">
      <formula1>0</formula1>
      <formula2>1</formula2>
    </dataValidation>
  </dataValidations>
  <printOptions/>
  <pageMargins left="0.3937007874015748" right="0.3937007874015748" top="0.984251968503937" bottom="0.984251968503937" header="0" footer="0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RowColHeaders="0" zoomScalePageLayoutView="0" workbookViewId="0" topLeftCell="A1">
      <selection activeCell="F12" sqref="F12"/>
    </sheetView>
  </sheetViews>
  <sheetFormatPr defaultColWidth="9.140625" defaultRowHeight="15"/>
  <cols>
    <col min="1" max="1" width="3.7109375" style="3" customWidth="1"/>
    <col min="2" max="2" width="2.7109375" style="3" hidden="1" customWidth="1"/>
    <col min="3" max="3" width="15.7109375" style="3" customWidth="1"/>
    <col min="4" max="4" width="2.7109375" style="3" customWidth="1"/>
    <col min="5" max="5" width="20.7109375" style="3" customWidth="1"/>
    <col min="6" max="6" width="5.7109375" style="3" customWidth="1"/>
    <col min="7" max="7" width="6.7109375" style="3" customWidth="1"/>
    <col min="8" max="8" width="5.7109375" style="3" customWidth="1"/>
    <col min="9" max="9" width="4.7109375" style="3" customWidth="1"/>
    <col min="10" max="10" width="5.7109375" style="3" customWidth="1"/>
    <col min="11" max="11" width="25.7109375" style="3" customWidth="1"/>
    <col min="12" max="12" width="2.7109375" style="3" customWidth="1"/>
    <col min="13" max="13" width="13.7109375" style="3" customWidth="1"/>
    <col min="14" max="14" width="22.7109375" style="3" customWidth="1"/>
    <col min="15" max="16384" width="9.140625" style="3" customWidth="1"/>
  </cols>
  <sheetData>
    <row r="1" spans="1:14" ht="12.75">
      <c r="A1" s="37" t="s">
        <v>0</v>
      </c>
      <c r="B1" s="38"/>
      <c r="C1" s="38"/>
      <c r="D1" s="39"/>
      <c r="E1" s="40" t="s">
        <v>1</v>
      </c>
      <c r="F1" s="41"/>
      <c r="G1" s="41"/>
      <c r="H1" s="42"/>
      <c r="I1" s="43" t="s">
        <v>2</v>
      </c>
      <c r="J1" s="44"/>
      <c r="K1" s="1" t="s">
        <v>3</v>
      </c>
      <c r="M1" s="45" t="s">
        <v>4</v>
      </c>
      <c r="N1" s="46"/>
    </row>
    <row r="2" spans="1:14" ht="12.75">
      <c r="A2" s="4">
        <v>1</v>
      </c>
      <c r="B2" s="5">
        <v>4</v>
      </c>
      <c r="C2" s="5" t="s">
        <v>37</v>
      </c>
      <c r="D2" s="6">
        <f>IF(B2&gt;=1,1,"")</f>
        <v>1</v>
      </c>
      <c r="E2" s="7" t="s">
        <v>38</v>
      </c>
      <c r="F2" s="8"/>
      <c r="G2" s="5" t="s">
        <v>7</v>
      </c>
      <c r="H2" s="9"/>
      <c r="I2" s="10">
        <f>IF(B2&gt;=1,1/B2,"")</f>
        <v>0.25</v>
      </c>
      <c r="J2" s="11">
        <f>IF(B2&gt;=1,IF(ISBLANK(G2),F2*I2,F2*I2*0.75+H2*I2*0.25),"")</f>
        <v>0</v>
      </c>
      <c r="K2" s="12"/>
      <c r="M2" s="34" t="s">
        <v>8</v>
      </c>
      <c r="N2" s="14"/>
    </row>
    <row r="3" spans="1:14" ht="12.75">
      <c r="A3" s="15"/>
      <c r="B3" s="16"/>
      <c r="C3" s="16"/>
      <c r="D3" s="17">
        <f>IF(B2&gt;=2,2,"")</f>
        <v>2</v>
      </c>
      <c r="E3" s="7" t="s">
        <v>38</v>
      </c>
      <c r="F3" s="18"/>
      <c r="G3" s="16"/>
      <c r="H3" s="19"/>
      <c r="I3" s="20">
        <f>IF(B2&gt;=2,1/B2,"")</f>
        <v>0.25</v>
      </c>
      <c r="J3" s="21">
        <f>IF(B2&gt;=2,IF(ISBLANK(G3),F3*I3,F3*I3*0.75+H3*I3*0.25),"")</f>
        <v>0</v>
      </c>
      <c r="K3" s="22"/>
      <c r="M3" s="35" t="s">
        <v>9</v>
      </c>
      <c r="N3" s="24" t="str">
        <f>Niveau</f>
        <v>Trin 1</v>
      </c>
    </row>
    <row r="4" spans="1:14" ht="12.75">
      <c r="A4" s="15"/>
      <c r="B4" s="16"/>
      <c r="C4" s="16"/>
      <c r="D4" s="17">
        <f>IF(B2&gt;=3,3,"")</f>
        <v>3</v>
      </c>
      <c r="E4" s="7" t="s">
        <v>38</v>
      </c>
      <c r="F4" s="18"/>
      <c r="G4" s="16" t="s">
        <v>39</v>
      </c>
      <c r="H4" s="19"/>
      <c r="I4" s="20">
        <f>IF(B2&gt;=3,1/B2,"")</f>
        <v>0.25</v>
      </c>
      <c r="J4" s="21">
        <f>IF(B2&gt;=3,IF(ISBLANK(G4),F4*I4,F4*I4*0.75+H4*I4*0.25),"")</f>
        <v>0</v>
      </c>
      <c r="K4" s="22"/>
      <c r="M4" s="35" t="s">
        <v>11</v>
      </c>
      <c r="N4" s="24" t="str">
        <f>LEFT(INDEX(LøsningsSæt,6),1)</f>
        <v>F</v>
      </c>
    </row>
    <row r="5" spans="1:14" ht="12.75">
      <c r="A5" s="15"/>
      <c r="B5" s="16"/>
      <c r="C5" s="16"/>
      <c r="D5" s="17">
        <f>IF(B2&gt;=4,4,"")</f>
        <v>4</v>
      </c>
      <c r="E5" s="7" t="s">
        <v>38</v>
      </c>
      <c r="F5" s="18"/>
      <c r="G5" s="16" t="s">
        <v>10</v>
      </c>
      <c r="H5" s="19"/>
      <c r="I5" s="20">
        <f>IF(B2&gt;=4,1/B2,"")</f>
        <v>0.25</v>
      </c>
      <c r="J5" s="21">
        <f>IF(B2&gt;=4,IF(ISBLANK(G5),F5*I5,F5*I5*0.75+H5*I5*0.25),"")</f>
        <v>0</v>
      </c>
      <c r="K5" s="22"/>
      <c r="M5" s="35" t="s">
        <v>2</v>
      </c>
      <c r="N5" s="25">
        <f>SUM(J:J)</f>
        <v>0</v>
      </c>
    </row>
    <row r="6" spans="1:14" ht="12.75">
      <c r="A6" s="4">
        <v>2</v>
      </c>
      <c r="B6" s="5">
        <v>2</v>
      </c>
      <c r="C6" s="5" t="s">
        <v>40</v>
      </c>
      <c r="D6" s="6">
        <f>IF(B6&gt;=1,1,"")</f>
        <v>1</v>
      </c>
      <c r="E6" s="7" t="s">
        <v>41</v>
      </c>
      <c r="F6" s="8"/>
      <c r="G6" s="5"/>
      <c r="H6" s="9"/>
      <c r="I6" s="10">
        <f>IF(B6&gt;=1,1/B6,"")</f>
        <v>0.5</v>
      </c>
      <c r="J6" s="11">
        <f>IF(B6&gt;=1,IF(ISBLANK(G6),F6*I6,F6*I6*0.75+H6*I6*0.25),"")</f>
        <v>0</v>
      </c>
      <c r="K6" s="12"/>
      <c r="M6" s="35" t="s">
        <v>14</v>
      </c>
      <c r="N6" s="26">
        <f>N5/SUM(I:I)</f>
        <v>0</v>
      </c>
    </row>
    <row r="7" spans="1:14" ht="12.75">
      <c r="A7" s="15"/>
      <c r="B7" s="16"/>
      <c r="C7" s="16"/>
      <c r="D7" s="17">
        <f>IF(B6&gt;=2,2,"")</f>
        <v>2</v>
      </c>
      <c r="E7" s="27">
        <v>43</v>
      </c>
      <c r="F7" s="18"/>
      <c r="G7" s="16" t="s">
        <v>15</v>
      </c>
      <c r="H7" s="19"/>
      <c r="I7" s="20">
        <f>IF(B6&gt;=2,1/B6,"")</f>
        <v>0.5</v>
      </c>
      <c r="J7" s="21">
        <f>IF(B6&gt;=2,IF(ISBLANK(G7),F7*I7,F7*I7*0.75+H7*I7*0.25),"")</f>
        <v>0</v>
      </c>
      <c r="K7" s="22"/>
      <c r="M7" s="28" t="s">
        <v>16</v>
      </c>
      <c r="N7" s="29" t="str">
        <f>IF(N6&gt;=50%,"Bestået","Ikke bestået")</f>
        <v>Ikke bestået</v>
      </c>
    </row>
    <row r="8" spans="1:11" ht="12.75">
      <c r="A8" s="4">
        <v>3</v>
      </c>
      <c r="B8" s="5">
        <v>2</v>
      </c>
      <c r="C8" s="5" t="s">
        <v>17</v>
      </c>
      <c r="D8" s="6">
        <f>IF(B8&gt;=1,1,"")</f>
        <v>1</v>
      </c>
      <c r="E8" s="30">
        <v>710</v>
      </c>
      <c r="F8" s="8"/>
      <c r="G8" s="5" t="s">
        <v>18</v>
      </c>
      <c r="H8" s="9"/>
      <c r="I8" s="10">
        <f>IF(B8&gt;=1,1/B8,"")</f>
        <v>0.5</v>
      </c>
      <c r="J8" s="11">
        <f>IF(B8&gt;=1,IF(ISBLANK(G8),F8*I8,F8*I8*0.75+H8*I8*0.25),"")</f>
        <v>0</v>
      </c>
      <c r="K8" s="12"/>
    </row>
    <row r="9" spans="1:14" ht="12.75">
      <c r="A9" s="15"/>
      <c r="B9" s="16"/>
      <c r="C9" s="16"/>
      <c r="D9" s="17">
        <f>IF(B8&gt;=2,2,"")</f>
        <v>2</v>
      </c>
      <c r="E9" s="15">
        <v>40</v>
      </c>
      <c r="F9" s="18"/>
      <c r="G9" s="16" t="s">
        <v>18</v>
      </c>
      <c r="H9" s="19"/>
      <c r="I9" s="20">
        <f>IF(B8&gt;=2,1/B8,"")</f>
        <v>0.5</v>
      </c>
      <c r="J9" s="21">
        <f>IF(B8&gt;=2,IF(ISBLANK(G9),F9*I9,F9*I9*0.75+H9*I9*0.25),"")</f>
        <v>0</v>
      </c>
      <c r="K9" s="22"/>
      <c r="M9" s="47" t="s">
        <v>19</v>
      </c>
      <c r="N9" s="47"/>
    </row>
    <row r="10" spans="1:11" ht="12.75">
      <c r="A10" s="4">
        <v>4</v>
      </c>
      <c r="B10" s="5">
        <v>4</v>
      </c>
      <c r="C10" s="5" t="s">
        <v>20</v>
      </c>
      <c r="D10" s="6">
        <f>IF(B10&gt;=1,1,"")</f>
        <v>1</v>
      </c>
      <c r="E10" s="7" t="s">
        <v>55</v>
      </c>
      <c r="F10" s="8"/>
      <c r="G10" s="5" t="s">
        <v>21</v>
      </c>
      <c r="H10" s="9"/>
      <c r="I10" s="10">
        <f>IF(B10&gt;=1,1/B10,"")</f>
        <v>0.25</v>
      </c>
      <c r="J10" s="11">
        <f>IF(B10&gt;=1,IF(ISBLANK(G10),F10*I10,F10*I10*0.75+H10*I10*0.25),"")</f>
        <v>0</v>
      </c>
      <c r="K10" s="12"/>
    </row>
    <row r="11" spans="1:11" ht="12.75">
      <c r="A11" s="15"/>
      <c r="B11" s="16"/>
      <c r="C11" s="16"/>
      <c r="D11" s="17">
        <f>IF(B10&gt;=2,2,"")</f>
        <v>2</v>
      </c>
      <c r="E11" s="31" t="s">
        <v>55</v>
      </c>
      <c r="F11" s="18"/>
      <c r="G11" s="16" t="s">
        <v>21</v>
      </c>
      <c r="H11" s="19"/>
      <c r="I11" s="20">
        <f>IF(B10&gt;=2,1/B10,"")</f>
        <v>0.25</v>
      </c>
      <c r="J11" s="21">
        <f>IF(B10&gt;=2,IF(ISBLANK(G11),F11*I11,F11*I11*0.75+H11*I11*0.25),"")</f>
        <v>0</v>
      </c>
      <c r="K11" s="22"/>
    </row>
    <row r="12" spans="1:11" ht="12.75">
      <c r="A12" s="15"/>
      <c r="B12" s="16"/>
      <c r="C12" s="16"/>
      <c r="D12" s="17">
        <f>IF(B10&gt;=3,3,"")</f>
        <v>3</v>
      </c>
      <c r="E12" s="31" t="s">
        <v>56</v>
      </c>
      <c r="F12" s="18"/>
      <c r="G12" s="16" t="s">
        <v>22</v>
      </c>
      <c r="H12" s="19"/>
      <c r="I12" s="20">
        <f>IF(B10&gt;=3,1/B10,"")</f>
        <v>0.25</v>
      </c>
      <c r="J12" s="21">
        <f>IF(B10&gt;=3,IF(ISBLANK(G12),F12*I12,F12*I12*0.75+H12*I12*0.25),"")</f>
        <v>0</v>
      </c>
      <c r="K12" s="22"/>
    </row>
    <row r="13" spans="1:14" ht="12.75">
      <c r="A13" s="15"/>
      <c r="B13" s="16"/>
      <c r="C13" s="16"/>
      <c r="D13" s="17">
        <f>IF(B10&gt;=4,4,"")</f>
        <v>4</v>
      </c>
      <c r="E13" s="31" t="s">
        <v>57</v>
      </c>
      <c r="F13" s="18"/>
      <c r="G13" s="16" t="s">
        <v>22</v>
      </c>
      <c r="H13" s="19"/>
      <c r="I13" s="20">
        <f>IF(B10&gt;=4,1/B10,"")</f>
        <v>0.25</v>
      </c>
      <c r="J13" s="21">
        <f>IF(B10&gt;=4,IF(ISBLANK(G13),F13*I13,F13*I13*0.75+H13*I13*0.25),"")</f>
        <v>0</v>
      </c>
      <c r="K13" s="22"/>
      <c r="M13" s="36">
        <f>IF(SUM(I:I)&lt;&gt;AntalOpgaver,"Fejl i points/antal opgaver!","")</f>
      </c>
      <c r="N13" s="36"/>
    </row>
    <row r="14" spans="1:11" ht="12.75">
      <c r="A14" s="4">
        <v>5</v>
      </c>
      <c r="B14" s="5">
        <v>2</v>
      </c>
      <c r="C14" s="5" t="s">
        <v>44</v>
      </c>
      <c r="D14" s="6">
        <f>IF(B14&gt;=1,1,"")</f>
        <v>1</v>
      </c>
      <c r="E14" s="7" t="s">
        <v>24</v>
      </c>
      <c r="F14" s="8"/>
      <c r="G14" s="5"/>
      <c r="H14" s="9"/>
      <c r="I14" s="10">
        <f>IF(B14&gt;=1,1/B14,"")</f>
        <v>0.5</v>
      </c>
      <c r="J14" s="11">
        <f>IF(B14&gt;=1,IF(ISBLANK(G14),F14*I14,F14*I14*0.75+H14*I14*0.25),"")</f>
        <v>0</v>
      </c>
      <c r="K14" s="12"/>
    </row>
    <row r="15" spans="1:11" ht="12.75">
      <c r="A15" s="15"/>
      <c r="B15" s="16"/>
      <c r="C15" s="16"/>
      <c r="D15" s="17">
        <f>IF(B14&gt;=2,2,"")</f>
        <v>2</v>
      </c>
      <c r="E15" s="15">
        <v>1284</v>
      </c>
      <c r="F15" s="18"/>
      <c r="G15" s="16"/>
      <c r="H15" s="19"/>
      <c r="I15" s="20">
        <f>IF(B14&gt;=2,1/B14,"")</f>
        <v>0.5</v>
      </c>
      <c r="J15" s="21">
        <f>IF(B14&gt;=2,IF(ISBLANK(G15),F15*I15,F15*I15*0.75+H15*I15*0.25),"")</f>
        <v>0</v>
      </c>
      <c r="K15" s="22"/>
    </row>
    <row r="16" spans="1:11" ht="12.75">
      <c r="A16" s="4">
        <v>6</v>
      </c>
      <c r="B16" s="5">
        <v>3</v>
      </c>
      <c r="C16" s="5" t="s">
        <v>45</v>
      </c>
      <c r="D16" s="6">
        <f>IF(B16&gt;=1,1,"")</f>
        <v>1</v>
      </c>
      <c r="E16" s="7">
        <v>0</v>
      </c>
      <c r="F16" s="8"/>
      <c r="G16" s="5" t="s">
        <v>27</v>
      </c>
      <c r="H16" s="9"/>
      <c r="I16" s="10">
        <f>IF(B16&gt;=1,1/B16,"")</f>
        <v>0.3333333333333333</v>
      </c>
      <c r="J16" s="11">
        <f>IF(B16&gt;=1,IF(ISBLANK(G16),F16*I16,F16*I16*0.75+H16*I16*0.25),"")</f>
        <v>0</v>
      </c>
      <c r="K16" s="12"/>
    </row>
    <row r="17" spans="1:11" ht="12.75">
      <c r="A17" s="15"/>
      <c r="B17" s="16"/>
      <c r="C17" s="16"/>
      <c r="D17" s="17">
        <f>IF(B16&gt;=2,2,"")</f>
        <v>2</v>
      </c>
      <c r="E17" s="27">
        <v>7</v>
      </c>
      <c r="F17" s="18"/>
      <c r="G17" s="16" t="s">
        <v>27</v>
      </c>
      <c r="H17" s="19"/>
      <c r="I17" s="20">
        <f>IF(B16&gt;=2,1/B16,"")</f>
        <v>0.3333333333333333</v>
      </c>
      <c r="J17" s="21">
        <f>IF(B16&gt;=2,IF(ISBLANK(G17),F17*I17,F17*I17*0.75+H17*I17*0.25),"")</f>
        <v>0</v>
      </c>
      <c r="K17" s="22"/>
    </row>
    <row r="18" spans="1:11" ht="12.75">
      <c r="A18" s="15"/>
      <c r="B18" s="16"/>
      <c r="C18" s="16"/>
      <c r="D18" s="17">
        <f>IF(B16&gt;=3,3,"")</f>
        <v>3</v>
      </c>
      <c r="E18" s="27" t="s">
        <v>46</v>
      </c>
      <c r="F18" s="18"/>
      <c r="G18" s="16"/>
      <c r="H18" s="19"/>
      <c r="I18" s="20">
        <f>IF(B16&gt;=3,1/B16,"")</f>
        <v>0.3333333333333333</v>
      </c>
      <c r="J18" s="21">
        <f>IF(B16&gt;=3,IF(ISBLANK(G18),F18*I18,F18*I18*0.75+H18*I18*0.25),"")</f>
        <v>0</v>
      </c>
      <c r="K18" s="22"/>
    </row>
    <row r="19" spans="1:11" ht="12.75">
      <c r="A19" s="4">
        <v>7</v>
      </c>
      <c r="B19" s="5">
        <v>2</v>
      </c>
      <c r="C19" s="5" t="s">
        <v>29</v>
      </c>
      <c r="D19" s="6">
        <f>IF(B19&gt;=1,1,"")</f>
        <v>1</v>
      </c>
      <c r="E19" s="7" t="s">
        <v>30</v>
      </c>
      <c r="F19" s="8"/>
      <c r="G19" s="5"/>
      <c r="H19" s="9"/>
      <c r="I19" s="10">
        <f>IF(B19&gt;=1,1/B19,"")</f>
        <v>0.5</v>
      </c>
      <c r="J19" s="11">
        <f>IF(B19&gt;=1,IF(ISBLANK(G19),F19*I19,F19*I19*0.75+H19*I19*0.25),"")</f>
        <v>0</v>
      </c>
      <c r="K19" s="12"/>
    </row>
    <row r="20" spans="1:11" ht="12.75">
      <c r="A20" s="15"/>
      <c r="B20" s="16"/>
      <c r="C20" s="16"/>
      <c r="D20" s="17">
        <f>IF(B19&gt;=2,2,"")</f>
        <v>2</v>
      </c>
      <c r="E20" s="27" t="s">
        <v>31</v>
      </c>
      <c r="F20" s="18"/>
      <c r="G20" s="16"/>
      <c r="H20" s="19"/>
      <c r="I20" s="20">
        <f>IF(B19&gt;=2,1/B19,"")</f>
        <v>0.5</v>
      </c>
      <c r="J20" s="21">
        <f>IF(B19&gt;=2,IF(ISBLANK(G20),F20*I20,F20*I20*0.75+H20*I20*0.25),"")</f>
        <v>0</v>
      </c>
      <c r="K20" s="22"/>
    </row>
    <row r="21" spans="1:11" ht="12.75">
      <c r="A21" s="4">
        <v>8</v>
      </c>
      <c r="B21" s="5">
        <v>1</v>
      </c>
      <c r="C21" s="5" t="s">
        <v>32</v>
      </c>
      <c r="D21" s="6">
        <f>IF(B21&gt;=1,1,"")</f>
        <v>1</v>
      </c>
      <c r="E21" s="7" t="s">
        <v>33</v>
      </c>
      <c r="F21" s="8"/>
      <c r="G21" s="5"/>
      <c r="H21" s="9"/>
      <c r="I21" s="10">
        <f>IF(B21&gt;=1,1/B21,"")</f>
        <v>1</v>
      </c>
      <c r="J21" s="11">
        <f>IF(B21&gt;=1,IF(ISBLANK(G21),F21*I21,F21*I21*0.75+H21*I21*0.25),"")</f>
        <v>0</v>
      </c>
      <c r="K21" s="12"/>
    </row>
    <row r="22" spans="1:11" ht="12.75">
      <c r="A22" s="4">
        <v>9</v>
      </c>
      <c r="B22" s="5">
        <v>2</v>
      </c>
      <c r="C22" s="5" t="s">
        <v>51</v>
      </c>
      <c r="D22" s="6">
        <f>IF(B22&gt;=1,1,"")</f>
        <v>1</v>
      </c>
      <c r="E22" s="30">
        <v>23</v>
      </c>
      <c r="F22" s="8"/>
      <c r="G22" s="5"/>
      <c r="H22" s="9"/>
      <c r="I22" s="10">
        <f>IF(B22&gt;=1,1/B22,"")</f>
        <v>0.5</v>
      </c>
      <c r="J22" s="11">
        <f>IF(B22&gt;=1,IF(ISBLANK(G22),F22*I22,F22*I22*0.75+H22*I22*0.25),"")</f>
        <v>0</v>
      </c>
      <c r="K22" s="12"/>
    </row>
    <row r="23" spans="1:11" ht="12.75">
      <c r="A23" s="15"/>
      <c r="B23" s="16"/>
      <c r="C23" s="16"/>
      <c r="D23" s="17">
        <f>IF(B22&gt;=2,2,"")</f>
        <v>2</v>
      </c>
      <c r="E23" s="15">
        <v>230</v>
      </c>
      <c r="F23" s="18"/>
      <c r="G23" s="16" t="s">
        <v>18</v>
      </c>
      <c r="H23" s="19"/>
      <c r="I23" s="20">
        <f>IF(B22&gt;=2,1/B22,"")</f>
        <v>0.5</v>
      </c>
      <c r="J23" s="21">
        <f>IF(B22&gt;=2,IF(ISBLANK(G23),F23*I23,F23*I23*0.75+H23*I23*0.25),"")</f>
        <v>0</v>
      </c>
      <c r="K23" s="22"/>
    </row>
    <row r="24" spans="1:11" ht="12.75">
      <c r="A24" s="4">
        <v>10</v>
      </c>
      <c r="B24" s="5">
        <v>2</v>
      </c>
      <c r="C24" s="5" t="s">
        <v>52</v>
      </c>
      <c r="D24" s="6">
        <f>IF(B24&gt;=1,1,"")</f>
        <v>1</v>
      </c>
      <c r="E24" s="30">
        <v>18897</v>
      </c>
      <c r="F24" s="8"/>
      <c r="G24" s="5" t="s">
        <v>53</v>
      </c>
      <c r="H24" s="9"/>
      <c r="I24" s="10">
        <f>IF(B24&gt;=1,1/B24,"")</f>
        <v>0.5</v>
      </c>
      <c r="J24" s="11">
        <f>IF(B24&gt;=1,IF(ISBLANK(G24),F24*I24,F24*I24*0.75+H24*I24*0.25),"")</f>
        <v>0</v>
      </c>
      <c r="K24" s="12"/>
    </row>
    <row r="25" spans="1:11" ht="12.75">
      <c r="A25" s="15"/>
      <c r="B25" s="16"/>
      <c r="C25" s="16"/>
      <c r="D25" s="17">
        <f>IF(B24&gt;=2,2,"")</f>
        <v>2</v>
      </c>
      <c r="E25" s="33" t="s">
        <v>54</v>
      </c>
      <c r="F25" s="18"/>
      <c r="G25" s="16"/>
      <c r="H25" s="19"/>
      <c r="I25" s="20">
        <f>IF(B24&gt;=2,1/B24,"")</f>
        <v>0.5</v>
      </c>
      <c r="J25" s="21">
        <f>IF(B24&gt;=2,IF(ISBLANK(G25),F25*I25,F25*I25*0.75+H25*I25*0.25),"")</f>
        <v>0</v>
      </c>
      <c r="K25" s="22"/>
    </row>
  </sheetData>
  <sheetProtection sheet="1" objects="1" scenarios="1"/>
  <mergeCells count="6">
    <mergeCell ref="M13:N13"/>
    <mergeCell ref="A1:D1"/>
    <mergeCell ref="E1:H1"/>
    <mergeCell ref="I1:J1"/>
    <mergeCell ref="M1:N1"/>
    <mergeCell ref="M9:N9"/>
  </mergeCells>
  <conditionalFormatting sqref="M13:N13">
    <cfRule type="expression" priority="31" dxfId="1" stopIfTrue="1">
      <formula>(M13="Fejl i points/antal opgaver!")</formula>
    </cfRule>
  </conditionalFormatting>
  <conditionalFormatting sqref="N6:N7">
    <cfRule type="expression" priority="32" dxfId="30" stopIfTrue="1">
      <formula>($N$6&gt;=50%)</formula>
    </cfRule>
  </conditionalFormatting>
  <conditionalFormatting sqref="H2:H5">
    <cfRule type="expression" priority="30" dxfId="0" stopIfTrue="1">
      <formula>(G2&lt;&gt;"")*(H2="")</formula>
    </cfRule>
  </conditionalFormatting>
  <conditionalFormatting sqref="D2:D5">
    <cfRule type="expression" priority="29" dxfId="1" stopIfTrue="1">
      <formula>NOT(ISNUMBER(D2))*(D2&lt;&gt;"")</formula>
    </cfRule>
  </conditionalFormatting>
  <conditionalFormatting sqref="F2:F5">
    <cfRule type="expression" priority="28" dxfId="0" stopIfTrue="1">
      <formula>(F2="")</formula>
    </cfRule>
  </conditionalFormatting>
  <conditionalFormatting sqref="H6:H7">
    <cfRule type="expression" priority="27" dxfId="0" stopIfTrue="1">
      <formula>(G6&lt;&gt;"")*(H6="")</formula>
    </cfRule>
  </conditionalFormatting>
  <conditionalFormatting sqref="D6:D7">
    <cfRule type="expression" priority="26" dxfId="1" stopIfTrue="1">
      <formula>NOT(ISNUMBER(D6))*(D6&lt;&gt;"")</formula>
    </cfRule>
  </conditionalFormatting>
  <conditionalFormatting sqref="F6:F7">
    <cfRule type="expression" priority="25" dxfId="0" stopIfTrue="1">
      <formula>(F6="")</formula>
    </cfRule>
  </conditionalFormatting>
  <conditionalFormatting sqref="H8:H9">
    <cfRule type="expression" priority="24" dxfId="0" stopIfTrue="1">
      <formula>(G8&lt;&gt;"")*(H8="")</formula>
    </cfRule>
  </conditionalFormatting>
  <conditionalFormatting sqref="D8:D9">
    <cfRule type="expression" priority="23" dxfId="1" stopIfTrue="1">
      <formula>NOT(ISNUMBER(D8))*(D8&lt;&gt;"")</formula>
    </cfRule>
  </conditionalFormatting>
  <conditionalFormatting sqref="F8:F9">
    <cfRule type="expression" priority="22" dxfId="0" stopIfTrue="1">
      <formula>(F8="")</formula>
    </cfRule>
  </conditionalFormatting>
  <conditionalFormatting sqref="H10:H13">
    <cfRule type="expression" priority="21" dxfId="0" stopIfTrue="1">
      <formula>(G10&lt;&gt;"")*(H10="")</formula>
    </cfRule>
  </conditionalFormatting>
  <conditionalFormatting sqref="D10:D13">
    <cfRule type="expression" priority="20" dxfId="1" stopIfTrue="1">
      <formula>NOT(ISNUMBER(D10))*(D10&lt;&gt;"")</formula>
    </cfRule>
  </conditionalFormatting>
  <conditionalFormatting sqref="F10:F13">
    <cfRule type="expression" priority="19" dxfId="0" stopIfTrue="1">
      <formula>(F10="")</formula>
    </cfRule>
  </conditionalFormatting>
  <conditionalFormatting sqref="H14:H15">
    <cfRule type="expression" priority="18" dxfId="0" stopIfTrue="1">
      <formula>(G14&lt;&gt;"")*(H14="")</formula>
    </cfRule>
  </conditionalFormatting>
  <conditionalFormatting sqref="D14:D15">
    <cfRule type="expression" priority="17" dxfId="1" stopIfTrue="1">
      <formula>NOT(ISNUMBER(D14))*(D14&lt;&gt;"")</formula>
    </cfRule>
  </conditionalFormatting>
  <conditionalFormatting sqref="F14:F15">
    <cfRule type="expression" priority="16" dxfId="0" stopIfTrue="1">
      <formula>(F14="")</formula>
    </cfRule>
  </conditionalFormatting>
  <conditionalFormatting sqref="H16:H18">
    <cfRule type="expression" priority="15" dxfId="0" stopIfTrue="1">
      <formula>(G16&lt;&gt;"")*(H16="")</formula>
    </cfRule>
  </conditionalFormatting>
  <conditionalFormatting sqref="D16:D18">
    <cfRule type="expression" priority="14" dxfId="1" stopIfTrue="1">
      <formula>NOT(ISNUMBER(D16))*(D16&lt;&gt;"")</formula>
    </cfRule>
  </conditionalFormatting>
  <conditionalFormatting sqref="F16:F18">
    <cfRule type="expression" priority="13" dxfId="0" stopIfTrue="1">
      <formula>(F16="")</formula>
    </cfRule>
  </conditionalFormatting>
  <conditionalFormatting sqref="H19:H20">
    <cfRule type="expression" priority="12" dxfId="0" stopIfTrue="1">
      <formula>(G19&lt;&gt;"")*(H19="")</formula>
    </cfRule>
  </conditionalFormatting>
  <conditionalFormatting sqref="D19:D20">
    <cfRule type="expression" priority="11" dxfId="1" stopIfTrue="1">
      <formula>NOT(ISNUMBER(D19))*(D19&lt;&gt;"")</formula>
    </cfRule>
  </conditionalFormatting>
  <conditionalFormatting sqref="F19:F20">
    <cfRule type="expression" priority="10" dxfId="0" stopIfTrue="1">
      <formula>(F19="")</formula>
    </cfRule>
  </conditionalFormatting>
  <conditionalFormatting sqref="H21">
    <cfRule type="expression" priority="9" dxfId="0" stopIfTrue="1">
      <formula>(G21&lt;&gt;"")*(H21="")</formula>
    </cfRule>
  </conditionalFormatting>
  <conditionalFormatting sqref="D21">
    <cfRule type="expression" priority="8" dxfId="1" stopIfTrue="1">
      <formula>NOT(ISNUMBER(D21))*(D21&lt;&gt;"")</formula>
    </cfRule>
  </conditionalFormatting>
  <conditionalFormatting sqref="F21">
    <cfRule type="expression" priority="7" dxfId="0" stopIfTrue="1">
      <formula>(F21="")</formula>
    </cfRule>
  </conditionalFormatting>
  <conditionalFormatting sqref="H22:H23">
    <cfRule type="expression" priority="6" dxfId="0" stopIfTrue="1">
      <formula>(G22&lt;&gt;"")*(H22="")</formula>
    </cfRule>
  </conditionalFormatting>
  <conditionalFormatting sqref="D22:D23">
    <cfRule type="expression" priority="5" dxfId="1" stopIfTrue="1">
      <formula>NOT(ISNUMBER(D22))*(D22&lt;&gt;"")</formula>
    </cfRule>
  </conditionalFormatting>
  <conditionalFormatting sqref="F22:F23">
    <cfRule type="expression" priority="4" dxfId="0" stopIfTrue="1">
      <formula>(F22="")</formula>
    </cfRule>
  </conditionalFormatting>
  <conditionalFormatting sqref="H24:H25">
    <cfRule type="expression" priority="3" dxfId="0" stopIfTrue="1">
      <formula>(G24&lt;&gt;"")*(H24="")</formula>
    </cfRule>
  </conditionalFormatting>
  <conditionalFormatting sqref="D24:D25">
    <cfRule type="expression" priority="2" dxfId="1" stopIfTrue="1">
      <formula>NOT(ISNUMBER(D24))*(D24&lt;&gt;"")</formula>
    </cfRule>
  </conditionalFormatting>
  <conditionalFormatting sqref="F24:F25">
    <cfRule type="expression" priority="1" dxfId="0" stopIfTrue="1">
      <formula>(F24="")</formula>
    </cfRule>
  </conditionalFormatting>
  <dataValidations count="1">
    <dataValidation type="decimal" allowBlank="1" showInputMessage="1" showErrorMessage="1" error="Tallet skal ligge mellem 0 og 1 (inklusive)" sqref="F2:F25">
      <formula1>0</formula1>
      <formula2>1</formula2>
    </dataValidation>
  </dataValidations>
  <printOptions/>
  <pageMargins left="0.3937007874015748" right="0.3937007874015748" top="0.984251968503937" bottom="0.984251968503937" header="0" footer="0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Syddanmark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Meistrup Hansen (kmha)</dc:creator>
  <cp:keywords/>
  <dc:description/>
  <cp:lastModifiedBy>Anja Nielsen</cp:lastModifiedBy>
  <dcterms:created xsi:type="dcterms:W3CDTF">2014-10-30T17:14:51Z</dcterms:created>
  <dcterms:modified xsi:type="dcterms:W3CDTF">2014-11-12T07:30:18Z</dcterms:modified>
  <cp:category/>
  <cp:version/>
  <cp:contentType/>
  <cp:contentStatus/>
</cp:coreProperties>
</file>