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5"/>
  </bookViews>
  <sheets>
    <sheet name="GSæt" sheetId="1" r:id="rId1"/>
    <sheet name="HSæt" sheetId="2" r:id="rId2"/>
    <sheet name="ISæt" sheetId="3" r:id="rId3"/>
    <sheet name="JSæt" sheetId="4" r:id="rId4"/>
    <sheet name="KSæt" sheetId="5" r:id="rId5"/>
    <sheet name="LSæt" sheetId="6" r:id="rId6"/>
  </sheets>
  <externalReferences>
    <externalReference r:id="rId9"/>
  </externalReferences>
  <definedNames>
    <definedName name="AntalOpgaver">12</definedName>
    <definedName name="LøsningsSæt">'[1]Workshop'!$I$2:$T$2</definedName>
    <definedName name="Niveau">'[1]Workshop'!$C$2</definedName>
  </definedNames>
  <calcPr fullCalcOnLoad="1"/>
</workbook>
</file>

<file path=xl/comments1.xml><?xml version="1.0" encoding="utf-8"?>
<comments xmlns="http://schemas.openxmlformats.org/spreadsheetml/2006/main">
  <authors>
    <author>Henning</author>
  </authors>
  <commentList>
    <comment ref="E25" authorId="0">
      <text>
        <r>
          <rPr>
            <b/>
            <sz val="9"/>
            <rFont val="Tahoma"/>
            <family val="0"/>
          </rPr>
          <t>16,6%</t>
        </r>
      </text>
    </comment>
    <comment ref="E27" authorId="0">
      <text>
        <r>
          <rPr>
            <b/>
            <sz val="9"/>
            <rFont val="Tahoma"/>
            <family val="0"/>
          </rPr>
          <t>Rigtigt svar 135cm</t>
        </r>
      </text>
    </comment>
  </commentList>
</comments>
</file>

<file path=xl/comments2.xml><?xml version="1.0" encoding="utf-8"?>
<comments xmlns="http://schemas.openxmlformats.org/spreadsheetml/2006/main">
  <authors>
    <author>Henning</author>
  </authors>
  <commentList>
    <comment ref="E25" authorId="0">
      <text>
        <r>
          <rPr>
            <b/>
            <sz val="9"/>
            <rFont val="Tahoma"/>
            <family val="0"/>
          </rPr>
          <t>25%</t>
        </r>
      </text>
    </comment>
    <comment ref="E27" authorId="0">
      <text>
        <r>
          <rPr>
            <b/>
            <sz val="9"/>
            <rFont val="Tahoma"/>
            <family val="0"/>
          </rPr>
          <t>ca 120 cm</t>
        </r>
      </text>
    </comment>
  </commentList>
</comments>
</file>

<file path=xl/comments3.xml><?xml version="1.0" encoding="utf-8"?>
<comments xmlns="http://schemas.openxmlformats.org/spreadsheetml/2006/main">
  <authors>
    <author>Henning</author>
  </authors>
  <commentList>
    <comment ref="E25" authorId="0">
      <text>
        <r>
          <rPr>
            <b/>
            <sz val="9"/>
            <rFont val="Tahoma"/>
            <family val="0"/>
          </rPr>
          <t>25%</t>
        </r>
      </text>
    </comment>
    <comment ref="E27" authorId="0">
      <text>
        <r>
          <rPr>
            <b/>
            <sz val="9"/>
            <rFont val="Tahoma"/>
            <family val="0"/>
          </rPr>
          <t>ca 120 cm</t>
        </r>
      </text>
    </comment>
  </commentList>
</comments>
</file>

<file path=xl/comments4.xml><?xml version="1.0" encoding="utf-8"?>
<comments xmlns="http://schemas.openxmlformats.org/spreadsheetml/2006/main">
  <authors>
    <author>Henning</author>
  </authors>
  <commentList>
    <comment ref="E25" authorId="0">
      <text>
        <r>
          <rPr>
            <b/>
            <sz val="9"/>
            <rFont val="Tahoma"/>
            <family val="0"/>
          </rPr>
          <t>16,6%</t>
        </r>
      </text>
    </comment>
    <comment ref="E27" authorId="0">
      <text>
        <r>
          <rPr>
            <b/>
            <sz val="9"/>
            <rFont val="Tahoma"/>
            <family val="0"/>
          </rPr>
          <t>Rigtigt svar 135cm</t>
        </r>
      </text>
    </comment>
  </commentList>
</comments>
</file>

<file path=xl/comments5.xml><?xml version="1.0" encoding="utf-8"?>
<comments xmlns="http://schemas.openxmlformats.org/spreadsheetml/2006/main">
  <authors>
    <author>Henning</author>
  </authors>
  <commentList>
    <comment ref="E25" authorId="0">
      <text>
        <r>
          <rPr>
            <b/>
            <sz val="9"/>
            <rFont val="Tahoma"/>
            <family val="0"/>
          </rPr>
          <t>16,6%</t>
        </r>
      </text>
    </comment>
    <comment ref="E27" authorId="0">
      <text>
        <r>
          <rPr>
            <b/>
            <sz val="9"/>
            <rFont val="Tahoma"/>
            <family val="0"/>
          </rPr>
          <t>ca 120 cm</t>
        </r>
      </text>
    </comment>
  </commentList>
</comments>
</file>

<file path=xl/comments6.xml><?xml version="1.0" encoding="utf-8"?>
<comments xmlns="http://schemas.openxmlformats.org/spreadsheetml/2006/main">
  <authors>
    <author>Henning</author>
  </authors>
  <commentList>
    <comment ref="E25" authorId="0">
      <text>
        <r>
          <rPr>
            <b/>
            <sz val="9"/>
            <rFont val="Tahoma"/>
            <family val="0"/>
          </rPr>
          <t>25%</t>
        </r>
      </text>
    </comment>
    <comment ref="E27" authorId="0">
      <text>
        <r>
          <rPr>
            <b/>
            <sz val="9"/>
            <rFont val="Tahoma"/>
            <family val="0"/>
          </rPr>
          <t>Rigtigt svar 135cm</t>
        </r>
      </text>
    </comment>
  </commentList>
</comments>
</file>

<file path=xl/sharedStrings.xml><?xml version="1.0" encoding="utf-8"?>
<sst xmlns="http://schemas.openxmlformats.org/spreadsheetml/2006/main" count="292" uniqueCount="64">
  <si>
    <t>Opgave</t>
  </si>
  <si>
    <t>Løsning</t>
  </si>
  <si>
    <t>Points</t>
  </si>
  <si>
    <t>Kommentar</t>
  </si>
  <si>
    <t>Informationer</t>
  </si>
  <si>
    <t>Rosenkålssalat</t>
  </si>
  <si>
    <t>g</t>
  </si>
  <si>
    <t>Kursistnavn</t>
  </si>
  <si>
    <t>spsk</t>
  </si>
  <si>
    <t>Niveau</t>
  </si>
  <si>
    <t>Sæt</t>
  </si>
  <si>
    <t>1,75 bundt</t>
  </si>
  <si>
    <t>Score</t>
  </si>
  <si>
    <t>TV oversigt</t>
  </si>
  <si>
    <t>min</t>
  </si>
  <si>
    <t>Resultat</t>
  </si>
  <si>
    <t>timer</t>
  </si>
  <si>
    <t>DCU-camping Absalon</t>
  </si>
  <si>
    <t>kr</t>
  </si>
  <si>
    <t>Udfyld alle blå felter med et tal mellem 0 og 1.</t>
  </si>
  <si>
    <t>Momsberegning</t>
  </si>
  <si>
    <t>Køb smørrebrød</t>
  </si>
  <si>
    <t>Rigtigt udfyldt</t>
  </si>
  <si>
    <t>Græsk yoghurt</t>
  </si>
  <si>
    <t>kJ</t>
  </si>
  <si>
    <t>E-handel damemode</t>
  </si>
  <si>
    <t>98$</t>
  </si>
  <si>
    <t>Kondital - kvinder</t>
  </si>
  <si>
    <t>30-32</t>
  </si>
  <si>
    <t>[2 min 15 sek;3min16 sek]</t>
  </si>
  <si>
    <t>min/sek</t>
  </si>
  <si>
    <t>Gjern bakker</t>
  </si>
  <si>
    <t>Rigtig tegnet</t>
  </si>
  <si>
    <t>Rigtigt udregnet</t>
  </si>
  <si>
    <t>Svar 1</t>
  </si>
  <si>
    <t>Vejbod</t>
  </si>
  <si>
    <t>Rigtigt regnestykke</t>
  </si>
  <si>
    <t>Trægulv</t>
  </si>
  <si>
    <t>Rigtigt tegnet</t>
  </si>
  <si>
    <t>En skovl</t>
  </si>
  <si>
    <t>Svar 3</t>
  </si>
  <si>
    <t>Jordskokkesuppe</t>
  </si>
  <si>
    <t>dl</t>
  </si>
  <si>
    <t>TV</t>
  </si>
  <si>
    <t>1 t 55 min</t>
  </si>
  <si>
    <t>t/min</t>
  </si>
  <si>
    <t xml:space="preserve">DCU-camping </t>
  </si>
  <si>
    <t>Moms</t>
  </si>
  <si>
    <t>Bestil smørrebrød</t>
  </si>
  <si>
    <t>Skyr</t>
  </si>
  <si>
    <t>E-handel herremode</t>
  </si>
  <si>
    <t>199,85 Euro</t>
  </si>
  <si>
    <t>Kondital - mænd</t>
  </si>
  <si>
    <t>39-41</t>
  </si>
  <si>
    <t>[1min7sek;1 min55sek]</t>
  </si>
  <si>
    <t>Vemmetofte</t>
  </si>
  <si>
    <t>Svar 4</t>
  </si>
  <si>
    <t>Bod ved vejen</t>
  </si>
  <si>
    <t>Parketgulv</t>
  </si>
  <si>
    <t>En havegreb</t>
  </si>
  <si>
    <t>I</t>
  </si>
  <si>
    <t>J</t>
  </si>
  <si>
    <t>K</t>
  </si>
  <si>
    <t>L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</si>
</sst>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@*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/>
      <protection/>
    </xf>
    <xf numFmtId="0" fontId="2" fillId="0" borderId="0" xfId="49" applyFont="1">
      <alignment/>
      <protection/>
    </xf>
    <xf numFmtId="0" fontId="2" fillId="0" borderId="0" xfId="49">
      <alignment/>
      <protection/>
    </xf>
    <xf numFmtId="0" fontId="4" fillId="0" borderId="11" xfId="49" applyFont="1" applyFill="1" applyBorder="1">
      <alignment/>
      <protection/>
    </xf>
    <xf numFmtId="0" fontId="2" fillId="0" borderId="12" xfId="49" applyFill="1" applyBorder="1">
      <alignment/>
      <protection/>
    </xf>
    <xf numFmtId="0" fontId="5" fillId="0" borderId="13" xfId="49" applyFont="1" applyFill="1" applyBorder="1" applyAlignment="1">
      <alignment horizontal="center"/>
      <protection/>
    </xf>
    <xf numFmtId="0" fontId="2" fillId="0" borderId="11" xfId="49" applyFill="1" applyBorder="1">
      <alignment/>
      <protection/>
    </xf>
    <xf numFmtId="0" fontId="2" fillId="34" borderId="12" xfId="49" applyFill="1" applyBorder="1" applyProtection="1">
      <alignment/>
      <protection locked="0"/>
    </xf>
    <xf numFmtId="0" fontId="2" fillId="34" borderId="13" xfId="49" applyFill="1" applyBorder="1" applyProtection="1">
      <alignment/>
      <protection locked="0"/>
    </xf>
    <xf numFmtId="2" fontId="2" fillId="0" borderId="14" xfId="49" applyNumberFormat="1" applyFill="1" applyBorder="1">
      <alignment/>
      <protection/>
    </xf>
    <xf numFmtId="2" fontId="2" fillId="0" borderId="15" xfId="49" applyNumberFormat="1" applyFill="1" applyBorder="1">
      <alignment/>
      <protection/>
    </xf>
    <xf numFmtId="0" fontId="2" fillId="0" borderId="16" xfId="49" applyFill="1" applyBorder="1" applyAlignment="1" applyProtection="1">
      <alignment wrapText="1"/>
      <protection locked="0"/>
    </xf>
    <xf numFmtId="164" fontId="5" fillId="0" borderId="17" xfId="49" applyNumberFormat="1" applyFont="1" applyBorder="1" applyAlignment="1">
      <alignment vertical="center"/>
      <protection/>
    </xf>
    <xf numFmtId="0" fontId="5" fillId="0" borderId="18" xfId="49" applyFont="1" applyBorder="1" applyAlignment="1" applyProtection="1">
      <alignment horizontal="center" vertical="center"/>
      <protection locked="0"/>
    </xf>
    <xf numFmtId="0" fontId="2" fillId="0" borderId="19" xfId="49" applyFill="1" applyBorder="1">
      <alignment/>
      <protection/>
    </xf>
    <xf numFmtId="0" fontId="2" fillId="0" borderId="20" xfId="49" applyFill="1" applyBorder="1">
      <alignment/>
      <protection/>
    </xf>
    <xf numFmtId="0" fontId="5" fillId="0" borderId="18" xfId="49" applyFont="1" applyFill="1" applyBorder="1" applyAlignment="1">
      <alignment horizontal="center"/>
      <protection/>
    </xf>
    <xf numFmtId="0" fontId="2" fillId="34" borderId="20" xfId="49" applyFill="1" applyBorder="1" applyProtection="1">
      <alignment/>
      <protection locked="0"/>
    </xf>
    <xf numFmtId="0" fontId="2" fillId="34" borderId="21" xfId="49" applyFill="1" applyBorder="1" applyProtection="1">
      <alignment/>
      <protection locked="0"/>
    </xf>
    <xf numFmtId="2" fontId="2" fillId="0" borderId="22" xfId="49" applyNumberFormat="1" applyFill="1" applyBorder="1">
      <alignment/>
      <protection/>
    </xf>
    <xf numFmtId="2" fontId="2" fillId="0" borderId="23" xfId="49" applyNumberFormat="1" applyFill="1" applyBorder="1">
      <alignment/>
      <protection/>
    </xf>
    <xf numFmtId="0" fontId="2" fillId="0" borderId="24" xfId="49" applyFill="1" applyBorder="1" applyProtection="1">
      <alignment/>
      <protection locked="0"/>
    </xf>
    <xf numFmtId="164" fontId="5" fillId="0" borderId="19" xfId="49" applyNumberFormat="1" applyFont="1" applyBorder="1" applyAlignment="1">
      <alignment vertical="center"/>
      <protection/>
    </xf>
    <xf numFmtId="0" fontId="5" fillId="0" borderId="21" xfId="49" applyFont="1" applyBorder="1" applyAlignment="1">
      <alignment horizontal="center" vertical="center"/>
      <protection/>
    </xf>
    <xf numFmtId="12" fontId="2" fillId="0" borderId="19" xfId="49" applyNumberFormat="1" applyFill="1" applyBorder="1" applyAlignment="1">
      <alignment horizontal="right"/>
      <protection/>
    </xf>
    <xf numFmtId="2" fontId="5" fillId="0" borderId="21" xfId="49" applyNumberFormat="1" applyFont="1" applyBorder="1" applyAlignment="1">
      <alignment horizontal="center" vertical="center"/>
      <protection/>
    </xf>
    <xf numFmtId="10" fontId="5" fillId="35" borderId="21" xfId="56" applyNumberFormat="1" applyFont="1" applyFill="1" applyBorder="1" applyAlignment="1">
      <alignment horizontal="center" vertical="center"/>
    </xf>
    <xf numFmtId="164" fontId="5" fillId="0" borderId="25" xfId="49" applyNumberFormat="1" applyFont="1" applyBorder="1" applyAlignment="1">
      <alignment vertical="center"/>
      <protection/>
    </xf>
    <xf numFmtId="0" fontId="5" fillId="35" borderId="26" xfId="49" applyFont="1" applyFill="1" applyBorder="1" applyAlignment="1">
      <alignment horizontal="center" vertical="center"/>
      <protection/>
    </xf>
    <xf numFmtId="0" fontId="2" fillId="0" borderId="11" xfId="49" applyFill="1" applyBorder="1" applyAlignment="1">
      <alignment horizontal="right"/>
      <protection/>
    </xf>
    <xf numFmtId="0" fontId="2" fillId="0" borderId="19" xfId="49" applyFill="1" applyBorder="1" applyAlignment="1">
      <alignment horizontal="right"/>
      <protection/>
    </xf>
    <xf numFmtId="164" fontId="5" fillId="0" borderId="27" xfId="49" applyNumberFormat="1" applyFont="1" applyBorder="1" applyAlignment="1">
      <alignment vertical="center"/>
      <protection/>
    </xf>
    <xf numFmtId="164" fontId="5" fillId="0" borderId="28" xfId="49" applyNumberFormat="1" applyFont="1" applyBorder="1" applyAlignment="1">
      <alignment vertical="center"/>
      <protection/>
    </xf>
    <xf numFmtId="12" fontId="2" fillId="0" borderId="19" xfId="49" applyNumberFormat="1" applyFill="1" applyBorder="1">
      <alignment/>
      <protection/>
    </xf>
    <xf numFmtId="0" fontId="2" fillId="0" borderId="12" xfId="49" applyFill="1" applyBorder="1" applyAlignment="1">
      <alignment horizontal="left"/>
      <protection/>
    </xf>
    <xf numFmtId="0" fontId="3" fillId="33" borderId="29" xfId="49" applyFont="1" applyFill="1" applyBorder="1" applyAlignment="1">
      <alignment horizontal="center"/>
      <protection/>
    </xf>
    <xf numFmtId="0" fontId="3" fillId="33" borderId="30" xfId="49" applyFont="1" applyFill="1" applyBorder="1" applyAlignment="1">
      <alignment horizontal="center"/>
      <protection/>
    </xf>
    <xf numFmtId="0" fontId="3" fillId="33" borderId="31" xfId="49" applyFont="1" applyFill="1" applyBorder="1" applyAlignment="1">
      <alignment horizontal="center"/>
      <protection/>
    </xf>
    <xf numFmtId="0" fontId="3" fillId="33" borderId="32" xfId="49" applyFont="1" applyFill="1" applyBorder="1" applyAlignment="1">
      <alignment horizontal="center"/>
      <protection/>
    </xf>
    <xf numFmtId="0" fontId="3" fillId="33" borderId="33" xfId="49" applyFont="1" applyFill="1" applyBorder="1" applyAlignment="1">
      <alignment horizontal="center"/>
      <protection/>
    </xf>
    <xf numFmtId="0" fontId="3" fillId="33" borderId="34" xfId="49" applyFont="1" applyFill="1" applyBorder="1" applyAlignment="1">
      <alignment horizontal="center"/>
      <protection/>
    </xf>
    <xf numFmtId="0" fontId="3" fillId="33" borderId="35" xfId="49" applyFont="1" applyFill="1" applyBorder="1" applyAlignment="1">
      <alignment horizontal="center"/>
      <protection/>
    </xf>
    <xf numFmtId="0" fontId="3" fillId="33" borderId="36" xfId="49" applyFont="1" applyFill="1" applyBorder="1" applyAlignment="1">
      <alignment horizontal="center"/>
      <protection/>
    </xf>
    <xf numFmtId="0" fontId="3" fillId="33" borderId="37" xfId="49" applyFont="1" applyFill="1" applyBorder="1" applyAlignment="1">
      <alignment horizontal="center"/>
      <protection/>
    </xf>
    <xf numFmtId="0" fontId="3" fillId="33" borderId="38" xfId="49" applyFont="1" applyFill="1" applyBorder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3" fillId="0" borderId="0" xfId="49" applyFont="1" applyAlignment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Procent 2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28"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enning\Desktop\Loesninger_efteraa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æt"/>
      <sheetName val="BSæt"/>
      <sheetName val="CSæt"/>
      <sheetName val="DSæt"/>
      <sheetName val="ESæt"/>
      <sheetName val="FSæt"/>
      <sheetName val="HSæt"/>
      <sheetName val="GSæt"/>
      <sheetName val="JSæt"/>
      <sheetName val="KSæt"/>
      <sheetName val="LSæt"/>
      <sheetName val="MSæt"/>
      <sheetName val="Workshop"/>
      <sheetName val="a"/>
      <sheetName val="b"/>
      <sheetName val="c"/>
      <sheetName val="d"/>
      <sheetName val="Opgavesæt"/>
    </sheetNames>
    <sheetDataSet>
      <sheetData sheetId="12">
        <row r="2">
          <cell r="C2" t="str">
            <v>Trin 2</v>
          </cell>
          <cell r="I2" t="str">
            <v>ASæt</v>
          </cell>
          <cell r="J2" t="str">
            <v>BSæt</v>
          </cell>
          <cell r="K2" t="str">
            <v>CSæt</v>
          </cell>
          <cell r="L2" t="str">
            <v>DSæt</v>
          </cell>
          <cell r="M2" t="str">
            <v>ESæt</v>
          </cell>
          <cell r="N2" t="str">
            <v>FSæt</v>
          </cell>
          <cell r="O2" t="str">
            <v>Gsæt</v>
          </cell>
          <cell r="P2" t="str">
            <v>Hsæt</v>
          </cell>
          <cell r="Q2" t="str">
            <v>Jsæt</v>
          </cell>
          <cell r="R2" t="str">
            <v>Ksæt</v>
          </cell>
          <cell r="S2" t="str">
            <v>Lsæt</v>
          </cell>
          <cell r="T2" t="str">
            <v>Msæt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zoomScalePageLayoutView="0" workbookViewId="0" topLeftCell="A1">
      <selection activeCell="E2" sqref="E2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6" t="s">
        <v>0</v>
      </c>
      <c r="B1" s="37"/>
      <c r="C1" s="37"/>
      <c r="D1" s="38"/>
      <c r="E1" s="39" t="s">
        <v>1</v>
      </c>
      <c r="F1" s="40"/>
      <c r="G1" s="40"/>
      <c r="H1" s="41"/>
      <c r="I1" s="42" t="s">
        <v>2</v>
      </c>
      <c r="J1" s="43"/>
      <c r="K1" s="1" t="s">
        <v>3</v>
      </c>
      <c r="L1" s="2"/>
      <c r="M1" s="44" t="s">
        <v>4</v>
      </c>
      <c r="N1" s="45"/>
    </row>
    <row r="2" spans="1:14" ht="12.75">
      <c r="A2" s="4">
        <v>1</v>
      </c>
      <c r="B2" s="5">
        <v>5</v>
      </c>
      <c r="C2" s="5" t="s">
        <v>5</v>
      </c>
      <c r="D2" s="6">
        <f>IF(B2&gt;=1,1,"")</f>
        <v>1</v>
      </c>
      <c r="E2" s="7">
        <v>350</v>
      </c>
      <c r="F2" s="8"/>
      <c r="G2" s="5" t="s">
        <v>6</v>
      </c>
      <c r="H2" s="9"/>
      <c r="I2" s="10">
        <f>IF(B2&gt;=1,1/B2,"")</f>
        <v>0.2</v>
      </c>
      <c r="J2" s="11">
        <f>IF(B2&gt;=1,IF(ISBLANK(G2),F2*I2,F2*I2*0.75+H2*I2*0.25),"")</f>
        <v>0</v>
      </c>
      <c r="K2" s="12"/>
      <c r="L2" s="2"/>
      <c r="M2" s="13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7</v>
      </c>
      <c r="F3" s="18"/>
      <c r="G3" s="16" t="s">
        <v>8</v>
      </c>
      <c r="H3" s="19"/>
      <c r="I3" s="20">
        <f>IF(B2&gt;=2,1/B2,"")</f>
        <v>0.2</v>
      </c>
      <c r="J3" s="21">
        <f>IF(B2&gt;=2,IF(ISBLANK(G3),F3*I3,F3*I3*0.75+H3*I3*0.25),"")</f>
        <v>0</v>
      </c>
      <c r="K3" s="22"/>
      <c r="L3" s="2"/>
      <c r="M3" s="23" t="s">
        <v>9</v>
      </c>
      <c r="N3" s="24" t="str">
        <f>Niveau</f>
        <v>Trin 2</v>
      </c>
    </row>
    <row r="4" spans="1:14" ht="12.75">
      <c r="A4" s="15"/>
      <c r="B4" s="16"/>
      <c r="C4" s="16"/>
      <c r="D4" s="17">
        <f>IF(B2&gt;=3,3,"")</f>
        <v>3</v>
      </c>
      <c r="E4" s="15">
        <v>35</v>
      </c>
      <c r="F4" s="18"/>
      <c r="G4" s="16"/>
      <c r="H4" s="19"/>
      <c r="I4" s="20">
        <f>IF(B2&gt;=3,1/B2,"")</f>
        <v>0.2</v>
      </c>
      <c r="J4" s="21">
        <f>IF(B2&gt;=3,IF(ISBLANK(G4),F4*I4,F4*I4*0.75+H4*I4*0.25),"")</f>
        <v>0</v>
      </c>
      <c r="K4" s="22"/>
      <c r="L4" s="2"/>
      <c r="M4" s="23" t="s">
        <v>10</v>
      </c>
      <c r="N4" s="24" t="str">
        <f>LEFT(INDEX(LøsningsSæt,7),1)</f>
        <v>G</v>
      </c>
    </row>
    <row r="5" spans="1:14" ht="12.75">
      <c r="A5" s="15"/>
      <c r="B5" s="16"/>
      <c r="C5" s="16"/>
      <c r="D5" s="17">
        <f>IF(B2&gt;=4,4,"")</f>
        <v>4</v>
      </c>
      <c r="E5" s="25" t="s">
        <v>11</v>
      </c>
      <c r="F5" s="18"/>
      <c r="G5" s="16"/>
      <c r="H5" s="19"/>
      <c r="I5" s="20">
        <f>IF(B2&gt;=4,1/B2,"")</f>
        <v>0.2</v>
      </c>
      <c r="J5" s="21">
        <f>IF(B2&gt;=4,IF(ISBLANK(G5),F5*I5,F5*I5*0.75+H5*I5*0.25),"")</f>
        <v>0</v>
      </c>
      <c r="K5" s="22"/>
      <c r="M5" s="23" t="s">
        <v>2</v>
      </c>
      <c r="N5" s="26">
        <f>SUM(J:J)</f>
        <v>0</v>
      </c>
    </row>
    <row r="6" spans="1:14" ht="12.75">
      <c r="A6" s="15"/>
      <c r="B6" s="16"/>
      <c r="C6" s="16"/>
      <c r="D6" s="17">
        <f>IF(B2&gt;=5,5,"")</f>
        <v>5</v>
      </c>
      <c r="E6" s="15">
        <v>6</v>
      </c>
      <c r="F6" s="18"/>
      <c r="G6" s="16"/>
      <c r="H6" s="19"/>
      <c r="I6" s="20">
        <f>IF(B2&gt;=5,1/B2,"")</f>
        <v>0.2</v>
      </c>
      <c r="J6" s="21">
        <f>IF(B2&gt;=5,IF(ISBLANK(G6),F6*I6,F6*I6*0.75+H6*I6*0.25),"")</f>
        <v>0</v>
      </c>
      <c r="K6" s="22"/>
      <c r="M6" s="23" t="s">
        <v>12</v>
      </c>
      <c r="N6" s="27">
        <f>N5/SUM(I:I)</f>
        <v>0</v>
      </c>
    </row>
    <row r="7" spans="1:14" ht="12.75">
      <c r="A7" s="4">
        <v>2</v>
      </c>
      <c r="B7" s="5">
        <v>2</v>
      </c>
      <c r="C7" s="5" t="s">
        <v>13</v>
      </c>
      <c r="D7" s="6">
        <f>IF(B7&gt;=1,1,"")</f>
        <v>1</v>
      </c>
      <c r="E7" s="7">
        <v>20</v>
      </c>
      <c r="F7" s="8"/>
      <c r="G7" s="5" t="s">
        <v>14</v>
      </c>
      <c r="H7" s="9"/>
      <c r="I7" s="10">
        <f>IF(B7&gt;=1,1/B7,"")</f>
        <v>0.5</v>
      </c>
      <c r="J7" s="11">
        <f>IF(B7&gt;=1,IF(ISBLANK(G7),F7*I7,F7*I7*0.75+H7*I7*0.25),"")</f>
        <v>0</v>
      </c>
      <c r="K7" s="12"/>
      <c r="M7" s="28" t="s">
        <v>15</v>
      </c>
      <c r="N7" s="29" t="str">
        <f>IF(N6&gt;=50%,"Bestået","Ikke bestået")</f>
        <v>Ikke bestået</v>
      </c>
    </row>
    <row r="8" spans="1:11" ht="12.75">
      <c r="A8" s="15"/>
      <c r="B8" s="16"/>
      <c r="C8" s="16"/>
      <c r="D8" s="17">
        <f>IF(B7&gt;=2,2,"")</f>
        <v>2</v>
      </c>
      <c r="E8" s="15">
        <v>3</v>
      </c>
      <c r="F8" s="18"/>
      <c r="G8" s="16" t="s">
        <v>16</v>
      </c>
      <c r="H8" s="19"/>
      <c r="I8" s="20">
        <f>IF(B7&gt;=2,1/B7,"")</f>
        <v>0.5</v>
      </c>
      <c r="J8" s="21">
        <f>IF(B7&gt;=2,IF(ISBLANK(G8),F8*I8,F8*I8*0.75+H8*I8*0.25),"")</f>
        <v>0</v>
      </c>
      <c r="K8" s="22"/>
    </row>
    <row r="9" spans="1:14" ht="12.75">
      <c r="A9" s="4">
        <v>3</v>
      </c>
      <c r="B9" s="5">
        <v>2</v>
      </c>
      <c r="C9" s="5" t="s">
        <v>17</v>
      </c>
      <c r="D9" s="6">
        <f>IF(B9&gt;=1,1,"")</f>
        <v>1</v>
      </c>
      <c r="E9" s="7">
        <v>1596</v>
      </c>
      <c r="F9" s="8"/>
      <c r="G9" s="5" t="s">
        <v>18</v>
      </c>
      <c r="H9" s="9"/>
      <c r="I9" s="10">
        <f>IF(B9&gt;=1,1/B9,"")</f>
        <v>0.5</v>
      </c>
      <c r="J9" s="11">
        <f>IF(B9&gt;=1,IF(ISBLANK(G9),F9*I9,F9*I9*0.75+H9*I9*0.25),"")</f>
        <v>0</v>
      </c>
      <c r="K9" s="12"/>
      <c r="M9" s="46" t="s">
        <v>19</v>
      </c>
      <c r="N9" s="46"/>
    </row>
    <row r="10" spans="1:11" ht="12.75">
      <c r="A10" s="15"/>
      <c r="B10" s="16"/>
      <c r="C10" s="16"/>
      <c r="D10" s="17">
        <f>IF(B9&gt;=2,2,"")</f>
        <v>2</v>
      </c>
      <c r="E10" s="15">
        <v>805</v>
      </c>
      <c r="F10" s="18"/>
      <c r="G10" s="16" t="s">
        <v>18</v>
      </c>
      <c r="H10" s="19"/>
      <c r="I10" s="20">
        <f>IF(B9&gt;=2,1/B9,"")</f>
        <v>0.5</v>
      </c>
      <c r="J10" s="21">
        <f>IF(B9&gt;=2,IF(ISBLANK(G10),F10*I10,F10*I10*0.75+H10*I10*0.25),"")</f>
        <v>0</v>
      </c>
      <c r="K10" s="22"/>
    </row>
    <row r="11" spans="1:11" ht="12.75">
      <c r="A11" s="4">
        <v>4</v>
      </c>
      <c r="B11" s="5">
        <v>2</v>
      </c>
      <c r="C11" s="5" t="s">
        <v>20</v>
      </c>
      <c r="D11" s="6">
        <f>IF(B11&gt;=1,1,"")</f>
        <v>1</v>
      </c>
      <c r="E11" s="7">
        <v>575</v>
      </c>
      <c r="F11" s="8"/>
      <c r="G11" s="5" t="s">
        <v>18</v>
      </c>
      <c r="H11" s="9"/>
      <c r="I11" s="10">
        <f>IF(B11&gt;=1,1/B11,"")</f>
        <v>0.5</v>
      </c>
      <c r="J11" s="11">
        <f>IF(B11&gt;=1,IF(ISBLANK(G11),F11*I11,F11*I11*0.75+H11*I11*0.25),"")</f>
        <v>0</v>
      </c>
      <c r="K11" s="12"/>
    </row>
    <row r="12" spans="1:11" ht="12.75">
      <c r="A12" s="15"/>
      <c r="B12" s="16"/>
      <c r="C12" s="16"/>
      <c r="D12" s="17">
        <f>IF(B11&gt;=2,2,"")</f>
        <v>2</v>
      </c>
      <c r="E12" s="15">
        <v>1664</v>
      </c>
      <c r="F12" s="18"/>
      <c r="G12" s="16" t="s">
        <v>18</v>
      </c>
      <c r="H12" s="19"/>
      <c r="I12" s="20">
        <f>IF(B11&gt;=2,1/B11,"")</f>
        <v>0.5</v>
      </c>
      <c r="J12" s="21">
        <f>IF(B11&gt;=2,IF(ISBLANK(G12),F12*I12,F12*I12*0.75+H12*I12*0.25),"")</f>
        <v>0</v>
      </c>
      <c r="K12" s="22"/>
    </row>
    <row r="13" spans="1:14" ht="12.75">
      <c r="A13" s="4">
        <v>5</v>
      </c>
      <c r="B13" s="5">
        <v>1</v>
      </c>
      <c r="C13" s="5" t="s">
        <v>21</v>
      </c>
      <c r="D13" s="6">
        <f>IF(B13&gt;=1,1,"")</f>
        <v>1</v>
      </c>
      <c r="E13" s="30" t="s">
        <v>22</v>
      </c>
      <c r="F13" s="8"/>
      <c r="G13" s="5"/>
      <c r="H13" s="9"/>
      <c r="I13" s="10">
        <f>IF(B13&gt;=1,1/B13,"")</f>
        <v>1</v>
      </c>
      <c r="J13" s="11">
        <f>IF(B13&gt;=1,IF(ISBLANK(G13),F13*I13,F13*I13*0.75+H13*I13*0.25),"")</f>
        <v>0</v>
      </c>
      <c r="K13" s="12"/>
      <c r="M13" s="47">
        <f>IF(SUM(I:I)&lt;&gt;AntalOpgaver,"Fejl i points/antal opgaver!","")</f>
      </c>
      <c r="N13" s="47"/>
    </row>
    <row r="14" spans="1:11" ht="12.75">
      <c r="A14" s="4">
        <v>6</v>
      </c>
      <c r="B14" s="5">
        <v>2</v>
      </c>
      <c r="C14" s="5" t="s">
        <v>23</v>
      </c>
      <c r="D14" s="6">
        <f>IF(B14&gt;=1,1,"")</f>
        <v>1</v>
      </c>
      <c r="E14" s="7">
        <v>4.02</v>
      </c>
      <c r="F14" s="8"/>
      <c r="G14" s="5" t="s">
        <v>6</v>
      </c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670</v>
      </c>
      <c r="F15" s="18"/>
      <c r="G15" s="16" t="s">
        <v>24</v>
      </c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7</v>
      </c>
      <c r="B16" s="5">
        <v>2</v>
      </c>
      <c r="C16" s="5" t="s">
        <v>25</v>
      </c>
      <c r="D16" s="6">
        <f>IF(B16&gt;=1,1,"")</f>
        <v>1</v>
      </c>
      <c r="E16" s="30" t="s">
        <v>26</v>
      </c>
      <c r="F16" s="8"/>
      <c r="G16" s="5"/>
      <c r="H16" s="9"/>
      <c r="I16" s="10">
        <f>IF(B16&gt;=1,1/B16,"")</f>
        <v>0.5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31">
        <v>688.63</v>
      </c>
      <c r="F17" s="18"/>
      <c r="G17" s="16"/>
      <c r="H17" s="19"/>
      <c r="I17" s="20">
        <f>IF(B16&gt;=2,1/B16,"")</f>
        <v>0.5</v>
      </c>
      <c r="J17" s="21">
        <f>IF(B16&gt;=2,IF(ISBLANK(G17),F17*I17,F17*I17*0.75+H17*I17*0.25),"")</f>
        <v>0</v>
      </c>
      <c r="K17" s="22"/>
    </row>
    <row r="18" spans="1:11" ht="12.75">
      <c r="A18" s="4">
        <v>8</v>
      </c>
      <c r="B18" s="5">
        <v>2</v>
      </c>
      <c r="C18" s="5" t="s">
        <v>27</v>
      </c>
      <c r="D18" s="6">
        <f>IF(B18&gt;=1,1,"")</f>
        <v>1</v>
      </c>
      <c r="E18" s="30" t="s">
        <v>28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15" t="s">
        <v>29</v>
      </c>
      <c r="F19" s="18"/>
      <c r="G19" s="16" t="s">
        <v>30</v>
      </c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9</v>
      </c>
      <c r="B20" s="5">
        <v>3</v>
      </c>
      <c r="C20" s="5" t="s">
        <v>31</v>
      </c>
      <c r="D20" s="6">
        <f>IF(B20&gt;=1,1,"")</f>
        <v>1</v>
      </c>
      <c r="E20" s="30" t="s">
        <v>32</v>
      </c>
      <c r="F20" s="8"/>
      <c r="G20" s="5"/>
      <c r="H20" s="9"/>
      <c r="I20" s="10">
        <f>IF(B20&gt;=1,1/B20,"")</f>
        <v>0.3333333333333333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1" t="s">
        <v>33</v>
      </c>
      <c r="F21" s="18"/>
      <c r="G21" s="16"/>
      <c r="H21" s="19"/>
      <c r="I21" s="20">
        <f>IF(B20&gt;=2,1/B20,"")</f>
        <v>0.3333333333333333</v>
      </c>
      <c r="J21" s="21">
        <f>IF(B20&gt;=2,IF(ISBLANK(G21),F21*I21,F21*I21*0.75+H21*I21*0.25),"")</f>
        <v>0</v>
      </c>
      <c r="K21" s="22"/>
    </row>
    <row r="22" spans="1:11" ht="12.75">
      <c r="A22" s="15"/>
      <c r="B22" s="16"/>
      <c r="C22" s="16"/>
      <c r="D22" s="17">
        <f>IF(B20&gt;=3,3,"")</f>
        <v>3</v>
      </c>
      <c r="E22" s="31" t="s">
        <v>34</v>
      </c>
      <c r="F22" s="18"/>
      <c r="G22" s="16"/>
      <c r="H22" s="19"/>
      <c r="I22" s="20">
        <f>IF(B20&gt;=3,1/B20,"")</f>
        <v>0.3333333333333333</v>
      </c>
      <c r="J22" s="21">
        <f>IF(B20&gt;=3,IF(ISBLANK(G22),F22*I22,F22*I22*0.75+H22*I22*0.25),"")</f>
        <v>0</v>
      </c>
      <c r="K22" s="22"/>
    </row>
    <row r="23" spans="1:11" ht="12.75">
      <c r="A23" s="4">
        <v>10</v>
      </c>
      <c r="B23" s="5">
        <v>3</v>
      </c>
      <c r="C23" s="5" t="s">
        <v>35</v>
      </c>
      <c r="D23" s="6">
        <f>IF(B23&gt;=1,1,"")</f>
        <v>1</v>
      </c>
      <c r="E23" s="7">
        <v>144</v>
      </c>
      <c r="F23" s="8"/>
      <c r="G23" s="5" t="s">
        <v>18</v>
      </c>
      <c r="H23" s="9"/>
      <c r="I23" s="10">
        <f>IF(B23&gt;=1,1/B23,"")</f>
        <v>0.3333333333333333</v>
      </c>
      <c r="J23" s="11">
        <f>IF(B23&gt;=1,IF(ISBLANK(G23),F23*I23,F23*I23*0.75+H23*I23*0.25),"")</f>
        <v>0</v>
      </c>
      <c r="K23" s="12"/>
    </row>
    <row r="24" spans="1:11" ht="12.75">
      <c r="A24" s="15"/>
      <c r="B24" s="16"/>
      <c r="C24" s="16"/>
      <c r="D24" s="17">
        <f>IF(B23&gt;=2,2,"")</f>
        <v>2</v>
      </c>
      <c r="E24" s="15">
        <v>12</v>
      </c>
      <c r="F24" s="18"/>
      <c r="G24" s="16"/>
      <c r="H24" s="19"/>
      <c r="I24" s="20">
        <f>IF(B23&gt;=2,1/B23,"")</f>
        <v>0.3333333333333333</v>
      </c>
      <c r="J24" s="21">
        <f>IF(B23&gt;=2,IF(ISBLANK(G24),F24*I24,F24*I24*0.75+H24*I24*0.25),"")</f>
        <v>0</v>
      </c>
      <c r="K24" s="22"/>
    </row>
    <row r="25" spans="1:11" ht="12.75">
      <c r="A25" s="15"/>
      <c r="B25" s="16"/>
      <c r="C25" s="16"/>
      <c r="D25" s="17">
        <f>IF(B23&gt;=3,3,"")</f>
        <v>3</v>
      </c>
      <c r="E25" s="31" t="s">
        <v>36</v>
      </c>
      <c r="F25" s="18"/>
      <c r="G25" s="16"/>
      <c r="H25" s="19"/>
      <c r="I25" s="20">
        <f>IF(B23&gt;=3,1/B23,"")</f>
        <v>0.3333333333333333</v>
      </c>
      <c r="J25" s="21">
        <f>IF(B23&gt;=3,IF(ISBLANK(G25),F25*I25,F25*I25*0.75+H25*I25*0.25),"")</f>
        <v>0</v>
      </c>
      <c r="K25" s="22"/>
    </row>
    <row r="26" spans="1:11" ht="12.75">
      <c r="A26" s="4">
        <v>11</v>
      </c>
      <c r="B26" s="5">
        <v>1</v>
      </c>
      <c r="C26" s="5" t="s">
        <v>37</v>
      </c>
      <c r="D26" s="6">
        <f>IF(B26&gt;=1,1,"")</f>
        <v>1</v>
      </c>
      <c r="E26" s="30" t="s">
        <v>38</v>
      </c>
      <c r="F26" s="8"/>
      <c r="G26" s="5"/>
      <c r="H26" s="9"/>
      <c r="I26" s="10">
        <f>IF(B26&gt;=1,1/B26,"")</f>
        <v>1</v>
      </c>
      <c r="J26" s="11">
        <f>IF(B26&gt;=1,IF(ISBLANK(G26),F26*I26,F26*I26*0.75+H26*I26*0.25),"")</f>
        <v>0</v>
      </c>
      <c r="K26" s="12"/>
    </row>
    <row r="27" spans="1:11" ht="12.75">
      <c r="A27" s="4">
        <v>12</v>
      </c>
      <c r="B27" s="5">
        <v>1</v>
      </c>
      <c r="C27" s="5" t="s">
        <v>39</v>
      </c>
      <c r="D27" s="6">
        <f>IF(B27&gt;=1,1,"")</f>
        <v>1</v>
      </c>
      <c r="E27" s="30" t="s">
        <v>40</v>
      </c>
      <c r="F27" s="8"/>
      <c r="G27" s="5"/>
      <c r="H27" s="9"/>
      <c r="I27" s="10">
        <f>IF(B27&gt;=1,1/B27,"")</f>
        <v>1</v>
      </c>
      <c r="J27" s="11">
        <f>IF(B27&gt;=1,IF(ISBLANK(G27),F27*I27,F27*I27*0.75+H27*I27*0.25),"")</f>
        <v>0</v>
      </c>
      <c r="K27" s="12"/>
    </row>
    <row r="28" ht="12.75"/>
    <row r="30" ht="12.75"/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7" dxfId="1" stopIfTrue="1">
      <formula>(M13="Fejl i points/antal opgaver!")</formula>
    </cfRule>
  </conditionalFormatting>
  <conditionalFormatting sqref="N6:N7">
    <cfRule type="expression" priority="38" dxfId="36" stopIfTrue="1">
      <formula>($N$6&gt;=50%)</formula>
    </cfRule>
  </conditionalFormatting>
  <conditionalFormatting sqref="H2:H6">
    <cfRule type="expression" priority="34" dxfId="0" stopIfTrue="1">
      <formula>(G2&lt;&gt;"")*(H2="")</formula>
    </cfRule>
  </conditionalFormatting>
  <conditionalFormatting sqref="D2:D6">
    <cfRule type="expression" priority="35" dxfId="1" stopIfTrue="1">
      <formula>NOT(ISNUMBER(D2))*(D2&lt;&gt;"")</formula>
    </cfRule>
  </conditionalFormatting>
  <conditionalFormatting sqref="F2:F6">
    <cfRule type="expression" priority="36" dxfId="0" stopIfTrue="1">
      <formula>(F2="")</formula>
    </cfRule>
  </conditionalFormatting>
  <conditionalFormatting sqref="H7:H8">
    <cfRule type="expression" priority="31" dxfId="0" stopIfTrue="1">
      <formula>(G7&lt;&gt;"")*(H7="")</formula>
    </cfRule>
  </conditionalFormatting>
  <conditionalFormatting sqref="D7:D8">
    <cfRule type="expression" priority="32" dxfId="1" stopIfTrue="1">
      <formula>NOT(ISNUMBER(D7))*(D7&lt;&gt;"")</formula>
    </cfRule>
  </conditionalFormatting>
  <conditionalFormatting sqref="F7:F8">
    <cfRule type="expression" priority="33" dxfId="0" stopIfTrue="1">
      <formula>(F7="")</formula>
    </cfRule>
  </conditionalFormatting>
  <conditionalFormatting sqref="H9:H10">
    <cfRule type="expression" priority="28" dxfId="0" stopIfTrue="1">
      <formula>(G9&lt;&gt;"")*(H9="")</formula>
    </cfRule>
  </conditionalFormatting>
  <conditionalFormatting sqref="D9:D10">
    <cfRule type="expression" priority="29" dxfId="1" stopIfTrue="1">
      <formula>NOT(ISNUMBER(D9))*(D9&lt;&gt;"")</formula>
    </cfRule>
  </conditionalFormatting>
  <conditionalFormatting sqref="F9:F10">
    <cfRule type="expression" priority="30" dxfId="0" stopIfTrue="1">
      <formula>(F9="")</formula>
    </cfRule>
  </conditionalFormatting>
  <conditionalFormatting sqref="H11:H12">
    <cfRule type="expression" priority="25" dxfId="0" stopIfTrue="1">
      <formula>(G11&lt;&gt;"")*(H11="")</formula>
    </cfRule>
  </conditionalFormatting>
  <conditionalFormatting sqref="D11:D12">
    <cfRule type="expression" priority="26" dxfId="1" stopIfTrue="1">
      <formula>NOT(ISNUMBER(D11))*(D11&lt;&gt;"")</formula>
    </cfRule>
  </conditionalFormatting>
  <conditionalFormatting sqref="F11:F12">
    <cfRule type="expression" priority="27" dxfId="0" stopIfTrue="1">
      <formula>(F11="")</formula>
    </cfRule>
  </conditionalFormatting>
  <conditionalFormatting sqref="H13">
    <cfRule type="expression" priority="22" dxfId="0" stopIfTrue="1">
      <formula>(G13&lt;&gt;"")*(H13="")</formula>
    </cfRule>
  </conditionalFormatting>
  <conditionalFormatting sqref="D13">
    <cfRule type="expression" priority="23" dxfId="1" stopIfTrue="1">
      <formula>NOT(ISNUMBER(D13))*(D13&lt;&gt;"")</formula>
    </cfRule>
  </conditionalFormatting>
  <conditionalFormatting sqref="F13">
    <cfRule type="expression" priority="24" dxfId="0" stopIfTrue="1">
      <formula>(F13="")</formula>
    </cfRule>
  </conditionalFormatting>
  <conditionalFormatting sqref="H14:H15">
    <cfRule type="expression" priority="19" dxfId="0" stopIfTrue="1">
      <formula>(G14&lt;&gt;"")*(H14="")</formula>
    </cfRule>
  </conditionalFormatting>
  <conditionalFormatting sqref="D14:D15">
    <cfRule type="expression" priority="20" dxfId="1" stopIfTrue="1">
      <formula>NOT(ISNUMBER(D14))*(D14&lt;&gt;"")</formula>
    </cfRule>
  </conditionalFormatting>
  <conditionalFormatting sqref="F14:F15">
    <cfRule type="expression" priority="21" dxfId="0" stopIfTrue="1">
      <formula>(F14="")</formula>
    </cfRule>
  </conditionalFormatting>
  <conditionalFormatting sqref="H16:H17">
    <cfRule type="expression" priority="16" dxfId="0" stopIfTrue="1">
      <formula>(G16&lt;&gt;"")*(H16="")</formula>
    </cfRule>
  </conditionalFormatting>
  <conditionalFormatting sqref="D16:D17">
    <cfRule type="expression" priority="17" dxfId="1" stopIfTrue="1">
      <formula>NOT(ISNUMBER(D16))*(D16&lt;&gt;"")</formula>
    </cfRule>
  </conditionalFormatting>
  <conditionalFormatting sqref="F16:F17">
    <cfRule type="expression" priority="18" dxfId="0" stopIfTrue="1">
      <formula>(F16="")</formula>
    </cfRule>
  </conditionalFormatting>
  <conditionalFormatting sqref="H18:H19">
    <cfRule type="expression" priority="13" dxfId="0" stopIfTrue="1">
      <formula>(G18&lt;&gt;"")*(H18="")</formula>
    </cfRule>
  </conditionalFormatting>
  <conditionalFormatting sqref="D18:D19">
    <cfRule type="expression" priority="14" dxfId="1" stopIfTrue="1">
      <formula>NOT(ISNUMBER(D18))*(D18&lt;&gt;"")</formula>
    </cfRule>
  </conditionalFormatting>
  <conditionalFormatting sqref="F18:F19">
    <cfRule type="expression" priority="15" dxfId="0" stopIfTrue="1">
      <formula>(F18="")</formula>
    </cfRule>
  </conditionalFormatting>
  <conditionalFormatting sqref="H20:H22">
    <cfRule type="expression" priority="10" dxfId="0" stopIfTrue="1">
      <formula>(G20&lt;&gt;"")*(H20="")</formula>
    </cfRule>
  </conditionalFormatting>
  <conditionalFormatting sqref="D20:D22">
    <cfRule type="expression" priority="11" dxfId="1" stopIfTrue="1">
      <formula>NOT(ISNUMBER(D20))*(D20&lt;&gt;"")</formula>
    </cfRule>
  </conditionalFormatting>
  <conditionalFormatting sqref="F20:F22">
    <cfRule type="expression" priority="12" dxfId="0" stopIfTrue="1">
      <formula>(F20="")</formula>
    </cfRule>
  </conditionalFormatting>
  <conditionalFormatting sqref="H23:H25">
    <cfRule type="expression" priority="7" dxfId="0" stopIfTrue="1">
      <formula>(G23&lt;&gt;"")*(H23="")</formula>
    </cfRule>
  </conditionalFormatting>
  <conditionalFormatting sqref="D23:D25">
    <cfRule type="expression" priority="8" dxfId="1" stopIfTrue="1">
      <formula>NOT(ISNUMBER(D23))*(D23&lt;&gt;"")</formula>
    </cfRule>
  </conditionalFormatting>
  <conditionalFormatting sqref="F23:F25">
    <cfRule type="expression" priority="9" dxfId="0" stopIfTrue="1">
      <formula>(F23="")</formula>
    </cfRule>
  </conditionalFormatting>
  <conditionalFormatting sqref="H26">
    <cfRule type="expression" priority="4" dxfId="0" stopIfTrue="1">
      <formula>(G26&lt;&gt;"")*(H26="")</formula>
    </cfRule>
  </conditionalFormatting>
  <conditionalFormatting sqref="D26">
    <cfRule type="expression" priority="5" dxfId="1" stopIfTrue="1">
      <formula>NOT(ISNUMBER(D26))*(D26&lt;&gt;"")</formula>
    </cfRule>
  </conditionalFormatting>
  <conditionalFormatting sqref="F26">
    <cfRule type="expression" priority="6" dxfId="0" stopIfTrue="1">
      <formula>(F26="")</formula>
    </cfRule>
  </conditionalFormatting>
  <conditionalFormatting sqref="H27">
    <cfRule type="expression" priority="1" dxfId="0" stopIfTrue="1">
      <formula>(G27&lt;&gt;"")*(H27="")</formula>
    </cfRule>
  </conditionalFormatting>
  <conditionalFormatting sqref="D27">
    <cfRule type="expression" priority="2" dxfId="1" stopIfTrue="1">
      <formula>NOT(ISNUMBER(D27))*(D27&lt;&gt;"")</formula>
    </cfRule>
  </conditionalFormatting>
  <conditionalFormatting sqref="F27">
    <cfRule type="expression" priority="3" dxfId="0" stopIfTrue="1">
      <formula>(F27="")</formula>
    </cfRule>
  </conditionalFormatting>
  <dataValidations count="1">
    <dataValidation type="decimal" allowBlank="1" showInputMessage="1" showErrorMessage="1" error="Tallet skal ligge mellem 0 og 1 (inklusive)" sqref="F2:F27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zoomScalePageLayoutView="0" workbookViewId="0" topLeftCell="A1">
      <selection activeCell="M19" sqref="M19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6" t="s">
        <v>0</v>
      </c>
      <c r="B1" s="37"/>
      <c r="C1" s="37"/>
      <c r="D1" s="38"/>
      <c r="E1" s="39" t="s">
        <v>1</v>
      </c>
      <c r="F1" s="40"/>
      <c r="G1" s="40"/>
      <c r="H1" s="41"/>
      <c r="I1" s="42" t="s">
        <v>2</v>
      </c>
      <c r="J1" s="43"/>
      <c r="K1" s="1" t="s">
        <v>3</v>
      </c>
      <c r="M1" s="44" t="s">
        <v>4</v>
      </c>
      <c r="N1" s="45"/>
    </row>
    <row r="2" spans="1:14" ht="12.75">
      <c r="A2" s="4">
        <v>1</v>
      </c>
      <c r="B2" s="5">
        <v>5</v>
      </c>
      <c r="C2" s="5" t="s">
        <v>41</v>
      </c>
      <c r="D2" s="6">
        <f>IF(B2&gt;=1,1,"")</f>
        <v>1</v>
      </c>
      <c r="E2" s="7">
        <v>1750</v>
      </c>
      <c r="F2" s="8"/>
      <c r="G2" s="5" t="s">
        <v>6</v>
      </c>
      <c r="H2" s="9"/>
      <c r="I2" s="10">
        <f>IF(B2&gt;=1,1/B2,"")</f>
        <v>0.2</v>
      </c>
      <c r="J2" s="11">
        <f>IF(B2&gt;=1,IF(ISBLANK(G2),F2*I2,F2*I2*0.75+H2*I2*0.25),"")</f>
        <v>0</v>
      </c>
      <c r="K2" s="12"/>
      <c r="M2" s="32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7</v>
      </c>
      <c r="F3" s="18"/>
      <c r="G3" s="16" t="s">
        <v>8</v>
      </c>
      <c r="H3" s="19"/>
      <c r="I3" s="20">
        <f>IF(B2&gt;=2,1/B2,"")</f>
        <v>0.2</v>
      </c>
      <c r="J3" s="21">
        <f>IF(B2&gt;=2,IF(ISBLANK(G3),F3*I3,F3*I3*0.75+H3*I3*0.25),"")</f>
        <v>0</v>
      </c>
      <c r="K3" s="22"/>
      <c r="M3" s="33" t="s">
        <v>9</v>
      </c>
      <c r="N3" s="24" t="str">
        <f>Niveau</f>
        <v>Trin 2</v>
      </c>
    </row>
    <row r="4" spans="1:14" ht="12.75">
      <c r="A4" s="15"/>
      <c r="B4" s="16"/>
      <c r="C4" s="16"/>
      <c r="D4" s="17">
        <f>IF(B2&gt;=3,3,"")</f>
        <v>3</v>
      </c>
      <c r="E4" s="34">
        <v>1.75</v>
      </c>
      <c r="F4" s="18"/>
      <c r="G4" s="16" t="s">
        <v>42</v>
      </c>
      <c r="H4" s="19"/>
      <c r="I4" s="20">
        <f>IF(B2&gt;=3,1/B2,"")</f>
        <v>0.2</v>
      </c>
      <c r="J4" s="21">
        <f>IF(B2&gt;=3,IF(ISBLANK(G4),F4*I4,F4*I4*0.75+H4*I4*0.25),"")</f>
        <v>0</v>
      </c>
      <c r="K4" s="22"/>
      <c r="M4" s="33" t="s">
        <v>10</v>
      </c>
      <c r="N4" s="24" t="str">
        <f>LEFT(INDEX(LøsningsSæt,8),1)</f>
        <v>H</v>
      </c>
    </row>
    <row r="5" spans="1:14" ht="12.75">
      <c r="A5" s="15"/>
      <c r="B5" s="16"/>
      <c r="C5" s="16"/>
      <c r="D5" s="17">
        <f>IF(B2&gt;=4,4,"")</f>
        <v>4</v>
      </c>
      <c r="E5" s="15">
        <v>175</v>
      </c>
      <c r="F5" s="18"/>
      <c r="G5" s="16" t="s">
        <v>6</v>
      </c>
      <c r="H5" s="19"/>
      <c r="I5" s="20">
        <f>IF(B2&gt;=4,1/B2,"")</f>
        <v>0.2</v>
      </c>
      <c r="J5" s="21">
        <f>IF(B2&gt;=4,IF(ISBLANK(G5),F5*I5,F5*I5*0.75+H5*I5*0.25),"")</f>
        <v>0</v>
      </c>
      <c r="K5" s="22"/>
      <c r="M5" s="33" t="s">
        <v>2</v>
      </c>
      <c r="N5" s="26">
        <f>SUM(J:J)</f>
        <v>0</v>
      </c>
    </row>
    <row r="6" spans="1:14" ht="12.75">
      <c r="A6" s="15"/>
      <c r="B6" s="16"/>
      <c r="C6" s="16"/>
      <c r="D6" s="17">
        <f>IF(B2&gt;=5,5,"")</f>
        <v>5</v>
      </c>
      <c r="E6" s="15">
        <v>6</v>
      </c>
      <c r="F6" s="18"/>
      <c r="G6" s="16"/>
      <c r="H6" s="19"/>
      <c r="I6" s="20">
        <f>IF(B2&gt;=5,1/B2,"")</f>
        <v>0.2</v>
      </c>
      <c r="J6" s="21">
        <f>IF(B2&gt;=5,IF(ISBLANK(G6),F6*I6,F6*I6*0.75+H6*I6*0.25),"")</f>
        <v>0</v>
      </c>
      <c r="K6" s="22"/>
      <c r="M6" s="33" t="s">
        <v>12</v>
      </c>
      <c r="N6" s="27">
        <f>N5/SUM(I:I)</f>
        <v>0</v>
      </c>
    </row>
    <row r="7" spans="1:14" ht="12.75">
      <c r="A7" s="4">
        <v>2</v>
      </c>
      <c r="B7" s="5">
        <v>2</v>
      </c>
      <c r="C7" s="5" t="s">
        <v>43</v>
      </c>
      <c r="D7" s="6">
        <f>IF(B7&gt;=1,1,"")</f>
        <v>1</v>
      </c>
      <c r="E7" s="7">
        <v>25</v>
      </c>
      <c r="F7" s="8"/>
      <c r="G7" s="5" t="s">
        <v>14</v>
      </c>
      <c r="H7" s="9"/>
      <c r="I7" s="10">
        <f>IF(B7&gt;=1,1/B7,"")</f>
        <v>0.5</v>
      </c>
      <c r="J7" s="11">
        <f>IF(B7&gt;=1,IF(ISBLANK(G7),F7*I7,F7*I7*0.75+H7*I7*0.25),"")</f>
        <v>0</v>
      </c>
      <c r="K7" s="12"/>
      <c r="M7" s="28" t="s">
        <v>15</v>
      </c>
      <c r="N7" s="29" t="str">
        <f>IF(N6&gt;=50%,"Bestået","Ikke bestået")</f>
        <v>Ikke bestået</v>
      </c>
    </row>
    <row r="8" spans="1:11" ht="12.75">
      <c r="A8" s="15"/>
      <c r="B8" s="16"/>
      <c r="C8" s="16"/>
      <c r="D8" s="17">
        <f>IF(B7&gt;=2,2,"")</f>
        <v>2</v>
      </c>
      <c r="E8" s="31" t="s">
        <v>44</v>
      </c>
      <c r="F8" s="18"/>
      <c r="G8" s="16" t="s">
        <v>45</v>
      </c>
      <c r="H8" s="19"/>
      <c r="I8" s="20">
        <f>IF(B7&gt;=2,1/B7,"")</f>
        <v>0.5</v>
      </c>
      <c r="J8" s="21">
        <f>IF(B7&gt;=2,IF(ISBLANK(G8),F8*I8,F8*I8*0.75+H8*I8*0.25),"")</f>
        <v>0</v>
      </c>
      <c r="K8" s="22"/>
    </row>
    <row r="9" spans="1:14" ht="12.75">
      <c r="A9" s="4">
        <v>3</v>
      </c>
      <c r="B9" s="5">
        <v>2</v>
      </c>
      <c r="C9" s="5" t="s">
        <v>46</v>
      </c>
      <c r="D9" s="6">
        <f>IF(B9&gt;=1,1,"")</f>
        <v>1</v>
      </c>
      <c r="E9" s="7">
        <v>1750</v>
      </c>
      <c r="F9" s="8"/>
      <c r="G9" s="5" t="s">
        <v>18</v>
      </c>
      <c r="H9" s="9"/>
      <c r="I9" s="10">
        <f>IF(B9&gt;=1,1/B9,"")</f>
        <v>0.5</v>
      </c>
      <c r="J9" s="11">
        <f>IF(B9&gt;=1,IF(ISBLANK(G9),F9*I9,F9*I9*0.75+H9*I9*0.25),"")</f>
        <v>0</v>
      </c>
      <c r="K9" s="12"/>
      <c r="M9" s="46" t="s">
        <v>19</v>
      </c>
      <c r="N9" s="46"/>
    </row>
    <row r="10" spans="1:11" ht="12.75">
      <c r="A10" s="15"/>
      <c r="B10" s="16"/>
      <c r="C10" s="16"/>
      <c r="D10" s="17">
        <f>IF(B9&gt;=2,2,"")</f>
        <v>2</v>
      </c>
      <c r="E10" s="15">
        <v>959</v>
      </c>
      <c r="F10" s="18"/>
      <c r="G10" s="16" t="s">
        <v>18</v>
      </c>
      <c r="H10" s="19"/>
      <c r="I10" s="20">
        <f>IF(B9&gt;=2,1/B9,"")</f>
        <v>0.5</v>
      </c>
      <c r="J10" s="21">
        <f>IF(B9&gt;=2,IF(ISBLANK(G10),F10*I10,F10*I10*0.75+H10*I10*0.25),"")</f>
        <v>0</v>
      </c>
      <c r="K10" s="22"/>
    </row>
    <row r="11" spans="1:11" ht="12.75">
      <c r="A11" s="4">
        <v>4</v>
      </c>
      <c r="B11" s="5">
        <v>2</v>
      </c>
      <c r="C11" s="5" t="s">
        <v>47</v>
      </c>
      <c r="D11" s="6">
        <f>IF(B11&gt;=1,1,"")</f>
        <v>1</v>
      </c>
      <c r="E11" s="7">
        <v>825</v>
      </c>
      <c r="F11" s="8"/>
      <c r="G11" s="5" t="s">
        <v>18</v>
      </c>
      <c r="H11" s="9"/>
      <c r="I11" s="10">
        <f>IF(B11&gt;=1,1/B11,"")</f>
        <v>0.5</v>
      </c>
      <c r="J11" s="11">
        <f>IF(B11&gt;=1,IF(ISBLANK(G11),F11*I11,F11*I11*0.75+H11*I11*0.25),"")</f>
        <v>0</v>
      </c>
      <c r="K11" s="12"/>
    </row>
    <row r="12" spans="1:11" ht="12.75">
      <c r="A12" s="15"/>
      <c r="B12" s="16"/>
      <c r="C12" s="16"/>
      <c r="D12" s="17">
        <f>IF(B11&gt;=2,2,"")</f>
        <v>2</v>
      </c>
      <c r="E12" s="15">
        <v>3264</v>
      </c>
      <c r="F12" s="18"/>
      <c r="G12" s="16" t="s">
        <v>18</v>
      </c>
      <c r="H12" s="19"/>
      <c r="I12" s="20">
        <f>IF(B11&gt;=2,1/B11,"")</f>
        <v>0.5</v>
      </c>
      <c r="J12" s="21">
        <f>IF(B11&gt;=2,IF(ISBLANK(G12),F12*I12,F12*I12*0.75+H12*I12*0.25),"")</f>
        <v>0</v>
      </c>
      <c r="K12" s="22"/>
    </row>
    <row r="13" spans="1:14" ht="12.75">
      <c r="A13" s="4">
        <v>5</v>
      </c>
      <c r="B13" s="5">
        <v>1</v>
      </c>
      <c r="C13" s="5" t="s">
        <v>48</v>
      </c>
      <c r="D13" s="6">
        <f>IF(B13&gt;=1,1,"")</f>
        <v>1</v>
      </c>
      <c r="E13" s="30" t="s">
        <v>22</v>
      </c>
      <c r="F13" s="8"/>
      <c r="G13" s="5"/>
      <c r="H13" s="9"/>
      <c r="I13" s="10">
        <f>IF(B13&gt;=1,1/B13,"")</f>
        <v>1</v>
      </c>
      <c r="J13" s="11">
        <f>IF(B13&gt;=1,IF(ISBLANK(G13),F13*I13,F13*I13*0.75+H13*I13*0.25),"")</f>
        <v>0</v>
      </c>
      <c r="K13" s="12"/>
      <c r="M13" s="47">
        <f>IF(SUM(I:I)&lt;&gt;AntalOpgaver,"Fejl i points/antal opgaver!","")</f>
      </c>
      <c r="N13" s="47"/>
    </row>
    <row r="14" spans="1:11" ht="12.75">
      <c r="A14" s="4">
        <v>6</v>
      </c>
      <c r="B14" s="5">
        <v>2</v>
      </c>
      <c r="C14" s="5" t="s">
        <v>49</v>
      </c>
      <c r="D14" s="6">
        <f>IF(B14&gt;=1,1,"")</f>
        <v>1</v>
      </c>
      <c r="E14" s="7">
        <v>0.15</v>
      </c>
      <c r="F14" s="8"/>
      <c r="G14" s="5" t="s">
        <v>6</v>
      </c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327</v>
      </c>
      <c r="F15" s="18"/>
      <c r="G15" s="16" t="s">
        <v>24</v>
      </c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7</v>
      </c>
      <c r="B16" s="5">
        <v>2</v>
      </c>
      <c r="C16" s="5" t="s">
        <v>50</v>
      </c>
      <c r="D16" s="6">
        <f>IF(B16&gt;=1,1,"")</f>
        <v>1</v>
      </c>
      <c r="E16" s="30" t="s">
        <v>51</v>
      </c>
      <c r="F16" s="8"/>
      <c r="G16" s="5"/>
      <c r="H16" s="9"/>
      <c r="I16" s="10">
        <f>IF(B16&gt;=1,1/B16,"")</f>
        <v>0.5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31">
        <v>1490.38</v>
      </c>
      <c r="F17" s="18"/>
      <c r="G17" s="16"/>
      <c r="H17" s="19"/>
      <c r="I17" s="20">
        <f>IF(B16&gt;=2,1/B16,"")</f>
        <v>0.5</v>
      </c>
      <c r="J17" s="21">
        <f>IF(B16&gt;=2,IF(ISBLANK(G17),F17*I17,F17*I17*0.75+H17*I17*0.25),"")</f>
        <v>0</v>
      </c>
      <c r="K17" s="22"/>
    </row>
    <row r="18" spans="1:11" ht="12.75">
      <c r="A18" s="4">
        <v>8</v>
      </c>
      <c r="B18" s="5">
        <v>2</v>
      </c>
      <c r="C18" s="5" t="s">
        <v>52</v>
      </c>
      <c r="D18" s="6">
        <f>IF(B18&gt;=1,1,"")</f>
        <v>1</v>
      </c>
      <c r="E18" s="30" t="s">
        <v>53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31" t="s">
        <v>54</v>
      </c>
      <c r="F19" s="18"/>
      <c r="G19" s="16" t="s">
        <v>30</v>
      </c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9</v>
      </c>
      <c r="B20" s="5">
        <v>3</v>
      </c>
      <c r="C20" s="5" t="s">
        <v>55</v>
      </c>
      <c r="D20" s="6">
        <f>IF(B20&gt;=1,1,"")</f>
        <v>1</v>
      </c>
      <c r="E20" s="30" t="s">
        <v>38</v>
      </c>
      <c r="F20" s="8"/>
      <c r="G20" s="5"/>
      <c r="H20" s="9"/>
      <c r="I20" s="10">
        <f>IF(B20&gt;=1,1/B20,"")</f>
        <v>0.3333333333333333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1" t="s">
        <v>33</v>
      </c>
      <c r="F21" s="18"/>
      <c r="G21" s="16"/>
      <c r="H21" s="19"/>
      <c r="I21" s="20">
        <f>IF(B20&gt;=2,1/B20,"")</f>
        <v>0.3333333333333333</v>
      </c>
      <c r="J21" s="21">
        <f>IF(B20&gt;=2,IF(ISBLANK(G21),F21*I21,F21*I21*0.75+H21*I21*0.25),"")</f>
        <v>0</v>
      </c>
      <c r="K21" s="22"/>
    </row>
    <row r="22" spans="1:11" ht="12.75">
      <c r="A22" s="15"/>
      <c r="B22" s="16"/>
      <c r="C22" s="16"/>
      <c r="D22" s="17">
        <f>IF(B20&gt;=3,3,"")</f>
        <v>3</v>
      </c>
      <c r="E22" s="31" t="s">
        <v>56</v>
      </c>
      <c r="F22" s="18"/>
      <c r="G22" s="16"/>
      <c r="H22" s="19"/>
      <c r="I22" s="20">
        <f>IF(B20&gt;=3,1/B20,"")</f>
        <v>0.3333333333333333</v>
      </c>
      <c r="J22" s="21">
        <f>IF(B20&gt;=3,IF(ISBLANK(G22),F22*I22,F22*I22*0.75+H22*I22*0.25),"")</f>
        <v>0</v>
      </c>
      <c r="K22" s="22"/>
    </row>
    <row r="23" spans="1:11" ht="12.75">
      <c r="A23" s="4">
        <v>10</v>
      </c>
      <c r="B23" s="5">
        <v>3</v>
      </c>
      <c r="C23" s="35" t="s">
        <v>57</v>
      </c>
      <c r="D23" s="6">
        <f>IF(B23&gt;=1,1,"")</f>
        <v>1</v>
      </c>
      <c r="E23" s="7">
        <v>160</v>
      </c>
      <c r="F23" s="8"/>
      <c r="G23" s="5" t="s">
        <v>18</v>
      </c>
      <c r="H23" s="9"/>
      <c r="I23" s="10">
        <f>IF(B23&gt;=1,1/B23,"")</f>
        <v>0.3333333333333333</v>
      </c>
      <c r="J23" s="11">
        <f>IF(B23&gt;=1,IF(ISBLANK(G23),F23*I23,F23*I23*0.75+H23*I23*0.25),"")</f>
        <v>0</v>
      </c>
      <c r="K23" s="12"/>
    </row>
    <row r="24" spans="1:11" ht="12.75">
      <c r="A24" s="15"/>
      <c r="B24" s="16"/>
      <c r="C24" s="16"/>
      <c r="D24" s="17">
        <f>IF(B23&gt;=2,2,"")</f>
        <v>2</v>
      </c>
      <c r="E24" s="15">
        <v>15</v>
      </c>
      <c r="F24" s="18"/>
      <c r="G24" s="16"/>
      <c r="H24" s="19"/>
      <c r="I24" s="20">
        <f>IF(B23&gt;=2,1/B23,"")</f>
        <v>0.3333333333333333</v>
      </c>
      <c r="J24" s="21">
        <f>IF(B23&gt;=2,IF(ISBLANK(G24),F24*I24,F24*I24*0.75+H24*I24*0.25),"")</f>
        <v>0</v>
      </c>
      <c r="K24" s="22"/>
    </row>
    <row r="25" spans="1:11" ht="12.75">
      <c r="A25" s="15"/>
      <c r="B25" s="16"/>
      <c r="C25" s="16"/>
      <c r="D25" s="17">
        <f>IF(B23&gt;=3,3,"")</f>
        <v>3</v>
      </c>
      <c r="E25" s="31" t="s">
        <v>36</v>
      </c>
      <c r="F25" s="18"/>
      <c r="G25" s="16"/>
      <c r="H25" s="19"/>
      <c r="I25" s="20">
        <f>IF(B23&gt;=3,1/B23,"")</f>
        <v>0.3333333333333333</v>
      </c>
      <c r="J25" s="21">
        <f>IF(B23&gt;=3,IF(ISBLANK(G25),F25*I25,F25*I25*0.75+H25*I25*0.25),"")</f>
        <v>0</v>
      </c>
      <c r="K25" s="22"/>
    </row>
    <row r="26" spans="1:11" ht="12.75">
      <c r="A26" s="4">
        <v>11</v>
      </c>
      <c r="B26" s="5">
        <v>1</v>
      </c>
      <c r="C26" s="35" t="s">
        <v>58</v>
      </c>
      <c r="D26" s="6">
        <f>IF(B26&gt;=1,1,"")</f>
        <v>1</v>
      </c>
      <c r="E26" s="30" t="s">
        <v>38</v>
      </c>
      <c r="F26" s="8"/>
      <c r="G26" s="5"/>
      <c r="H26" s="9"/>
      <c r="I26" s="10">
        <f>IF(B26&gt;=1,1/B26,"")</f>
        <v>1</v>
      </c>
      <c r="J26" s="11">
        <f>IF(B26&gt;=1,IF(ISBLANK(G26),F26*I26,F26*I26*0.75+H26*I26*0.25),"")</f>
        <v>0</v>
      </c>
      <c r="K26" s="12"/>
    </row>
    <row r="27" spans="1:11" ht="12.75">
      <c r="A27" s="4">
        <v>12</v>
      </c>
      <c r="B27" s="5">
        <v>1</v>
      </c>
      <c r="C27" s="5" t="s">
        <v>59</v>
      </c>
      <c r="D27" s="6">
        <f>IF(B27&gt;=1,1,"")</f>
        <v>1</v>
      </c>
      <c r="E27" s="30" t="s">
        <v>56</v>
      </c>
      <c r="F27" s="8"/>
      <c r="G27" s="5"/>
      <c r="H27" s="9"/>
      <c r="I27" s="10">
        <f>IF(B27&gt;=1,1/B27,"")</f>
        <v>1</v>
      </c>
      <c r="J27" s="11">
        <f>IF(B27&gt;=1,IF(ISBLANK(G27),F27*I27,F27*I27*0.75+H27*I27*0.25),"")</f>
        <v>0</v>
      </c>
      <c r="K27" s="12"/>
    </row>
    <row r="28" ht="12.75"/>
    <row r="30" ht="12.75"/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7" dxfId="1" stopIfTrue="1">
      <formula>(M13="Fejl i points/antal opgaver!")</formula>
    </cfRule>
  </conditionalFormatting>
  <conditionalFormatting sqref="N6:N7">
    <cfRule type="expression" priority="38" dxfId="36" stopIfTrue="1">
      <formula>($N$6&gt;=50%)</formula>
    </cfRule>
  </conditionalFormatting>
  <conditionalFormatting sqref="H2:H6">
    <cfRule type="expression" priority="34" dxfId="0" stopIfTrue="1">
      <formula>(G2&lt;&gt;"")*(H2="")</formula>
    </cfRule>
  </conditionalFormatting>
  <conditionalFormatting sqref="D2:D6">
    <cfRule type="expression" priority="35" dxfId="1" stopIfTrue="1">
      <formula>NOT(ISNUMBER(D2))*(D2&lt;&gt;"")</formula>
    </cfRule>
  </conditionalFormatting>
  <conditionalFormatting sqref="F2:F6">
    <cfRule type="expression" priority="36" dxfId="0" stopIfTrue="1">
      <formula>(F2="")</formula>
    </cfRule>
  </conditionalFormatting>
  <conditionalFormatting sqref="H7:H8">
    <cfRule type="expression" priority="31" dxfId="0" stopIfTrue="1">
      <formula>(G7&lt;&gt;"")*(H7="")</formula>
    </cfRule>
  </conditionalFormatting>
  <conditionalFormatting sqref="D7:D8">
    <cfRule type="expression" priority="32" dxfId="1" stopIfTrue="1">
      <formula>NOT(ISNUMBER(D7))*(D7&lt;&gt;"")</formula>
    </cfRule>
  </conditionalFormatting>
  <conditionalFormatting sqref="F7:F8">
    <cfRule type="expression" priority="33" dxfId="0" stopIfTrue="1">
      <formula>(F7="")</formula>
    </cfRule>
  </conditionalFormatting>
  <conditionalFormatting sqref="H9:H10">
    <cfRule type="expression" priority="28" dxfId="0" stopIfTrue="1">
      <formula>(G9&lt;&gt;"")*(H9="")</formula>
    </cfRule>
  </conditionalFormatting>
  <conditionalFormatting sqref="D9:D10">
    <cfRule type="expression" priority="29" dxfId="1" stopIfTrue="1">
      <formula>NOT(ISNUMBER(D9))*(D9&lt;&gt;"")</formula>
    </cfRule>
  </conditionalFormatting>
  <conditionalFormatting sqref="F9:F10">
    <cfRule type="expression" priority="30" dxfId="0" stopIfTrue="1">
      <formula>(F9="")</formula>
    </cfRule>
  </conditionalFormatting>
  <conditionalFormatting sqref="H11:H12">
    <cfRule type="expression" priority="25" dxfId="0" stopIfTrue="1">
      <formula>(G11&lt;&gt;"")*(H11="")</formula>
    </cfRule>
  </conditionalFormatting>
  <conditionalFormatting sqref="D11:D12">
    <cfRule type="expression" priority="26" dxfId="1" stopIfTrue="1">
      <formula>NOT(ISNUMBER(D11))*(D11&lt;&gt;"")</formula>
    </cfRule>
  </conditionalFormatting>
  <conditionalFormatting sqref="F11:F12">
    <cfRule type="expression" priority="27" dxfId="0" stopIfTrue="1">
      <formula>(F11="")</formula>
    </cfRule>
  </conditionalFormatting>
  <conditionalFormatting sqref="H13">
    <cfRule type="expression" priority="22" dxfId="0" stopIfTrue="1">
      <formula>(G13&lt;&gt;"")*(H13="")</formula>
    </cfRule>
  </conditionalFormatting>
  <conditionalFormatting sqref="D13">
    <cfRule type="expression" priority="23" dxfId="1" stopIfTrue="1">
      <formula>NOT(ISNUMBER(D13))*(D13&lt;&gt;"")</formula>
    </cfRule>
  </conditionalFormatting>
  <conditionalFormatting sqref="F13">
    <cfRule type="expression" priority="24" dxfId="0" stopIfTrue="1">
      <formula>(F13="")</formula>
    </cfRule>
  </conditionalFormatting>
  <conditionalFormatting sqref="H14:H15">
    <cfRule type="expression" priority="19" dxfId="0" stopIfTrue="1">
      <formula>(G14&lt;&gt;"")*(H14="")</formula>
    </cfRule>
  </conditionalFormatting>
  <conditionalFormatting sqref="D14:D15">
    <cfRule type="expression" priority="20" dxfId="1" stopIfTrue="1">
      <formula>NOT(ISNUMBER(D14))*(D14&lt;&gt;"")</formula>
    </cfRule>
  </conditionalFormatting>
  <conditionalFormatting sqref="F14:F15">
    <cfRule type="expression" priority="21" dxfId="0" stopIfTrue="1">
      <formula>(F14="")</formula>
    </cfRule>
  </conditionalFormatting>
  <conditionalFormatting sqref="H16:H17">
    <cfRule type="expression" priority="16" dxfId="0" stopIfTrue="1">
      <formula>(G16&lt;&gt;"")*(H16="")</formula>
    </cfRule>
  </conditionalFormatting>
  <conditionalFormatting sqref="D16:D17">
    <cfRule type="expression" priority="17" dxfId="1" stopIfTrue="1">
      <formula>NOT(ISNUMBER(D16))*(D16&lt;&gt;"")</formula>
    </cfRule>
  </conditionalFormatting>
  <conditionalFormatting sqref="F16:F17">
    <cfRule type="expression" priority="18" dxfId="0" stopIfTrue="1">
      <formula>(F16="")</formula>
    </cfRule>
  </conditionalFormatting>
  <conditionalFormatting sqref="H18:H19">
    <cfRule type="expression" priority="13" dxfId="0" stopIfTrue="1">
      <formula>(G18&lt;&gt;"")*(H18="")</formula>
    </cfRule>
  </conditionalFormatting>
  <conditionalFormatting sqref="D18:D19">
    <cfRule type="expression" priority="14" dxfId="1" stopIfTrue="1">
      <formula>NOT(ISNUMBER(D18))*(D18&lt;&gt;"")</formula>
    </cfRule>
  </conditionalFormatting>
  <conditionalFormatting sqref="F18:F19">
    <cfRule type="expression" priority="15" dxfId="0" stopIfTrue="1">
      <formula>(F18="")</formula>
    </cfRule>
  </conditionalFormatting>
  <conditionalFormatting sqref="H20:H22">
    <cfRule type="expression" priority="10" dxfId="0" stopIfTrue="1">
      <formula>(G20&lt;&gt;"")*(H20="")</formula>
    </cfRule>
  </conditionalFormatting>
  <conditionalFormatting sqref="D20:D22">
    <cfRule type="expression" priority="11" dxfId="1" stopIfTrue="1">
      <formula>NOT(ISNUMBER(D20))*(D20&lt;&gt;"")</formula>
    </cfRule>
  </conditionalFormatting>
  <conditionalFormatting sqref="F20:F22">
    <cfRule type="expression" priority="12" dxfId="0" stopIfTrue="1">
      <formula>(F20="")</formula>
    </cfRule>
  </conditionalFormatting>
  <conditionalFormatting sqref="H23:H25">
    <cfRule type="expression" priority="7" dxfId="0" stopIfTrue="1">
      <formula>(G23&lt;&gt;"")*(H23="")</formula>
    </cfRule>
  </conditionalFormatting>
  <conditionalFormatting sqref="D23:D25">
    <cfRule type="expression" priority="8" dxfId="1" stopIfTrue="1">
      <formula>NOT(ISNUMBER(D23))*(D23&lt;&gt;"")</formula>
    </cfRule>
  </conditionalFormatting>
  <conditionalFormatting sqref="F23:F25">
    <cfRule type="expression" priority="9" dxfId="0" stopIfTrue="1">
      <formula>(F23="")</formula>
    </cfRule>
  </conditionalFormatting>
  <conditionalFormatting sqref="H26">
    <cfRule type="expression" priority="4" dxfId="0" stopIfTrue="1">
      <formula>(G26&lt;&gt;"")*(H26="")</formula>
    </cfRule>
  </conditionalFormatting>
  <conditionalFormatting sqref="D26">
    <cfRule type="expression" priority="5" dxfId="1" stopIfTrue="1">
      <formula>NOT(ISNUMBER(D26))*(D26&lt;&gt;"")</formula>
    </cfRule>
  </conditionalFormatting>
  <conditionalFormatting sqref="F26">
    <cfRule type="expression" priority="6" dxfId="0" stopIfTrue="1">
      <formula>(F26="")</formula>
    </cfRule>
  </conditionalFormatting>
  <conditionalFormatting sqref="H27">
    <cfRule type="expression" priority="1" dxfId="0" stopIfTrue="1">
      <formula>(G27&lt;&gt;"")*(H27="")</formula>
    </cfRule>
  </conditionalFormatting>
  <conditionalFormatting sqref="D27">
    <cfRule type="expression" priority="2" dxfId="1" stopIfTrue="1">
      <formula>NOT(ISNUMBER(D27))*(D27&lt;&gt;"")</formula>
    </cfRule>
  </conditionalFormatting>
  <conditionalFormatting sqref="F27">
    <cfRule type="expression" priority="3" dxfId="0" stopIfTrue="1">
      <formula>(F27="")</formula>
    </cfRule>
  </conditionalFormatting>
  <dataValidations count="1">
    <dataValidation type="decimal" allowBlank="1" showInputMessage="1" showErrorMessage="1" error="Tallet skal ligge mellem 0 og 1 (inklusive)" sqref="F2:F27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zoomScalePageLayoutView="0" workbookViewId="0" topLeftCell="A1">
      <selection activeCell="N4" sqref="N4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6" t="s">
        <v>0</v>
      </c>
      <c r="B1" s="37"/>
      <c r="C1" s="37"/>
      <c r="D1" s="38"/>
      <c r="E1" s="39" t="s">
        <v>1</v>
      </c>
      <c r="F1" s="40"/>
      <c r="G1" s="40"/>
      <c r="H1" s="41"/>
      <c r="I1" s="42" t="s">
        <v>2</v>
      </c>
      <c r="J1" s="43"/>
      <c r="K1" s="1" t="s">
        <v>3</v>
      </c>
      <c r="M1" s="44" t="s">
        <v>4</v>
      </c>
      <c r="N1" s="45"/>
    </row>
    <row r="2" spans="1:14" ht="12.75">
      <c r="A2" s="4">
        <v>1</v>
      </c>
      <c r="B2" s="5">
        <v>5</v>
      </c>
      <c r="C2" s="5" t="s">
        <v>5</v>
      </c>
      <c r="D2" s="6">
        <f>IF(B2&gt;=1,1,"")</f>
        <v>1</v>
      </c>
      <c r="E2" s="7">
        <v>350</v>
      </c>
      <c r="F2" s="8"/>
      <c r="G2" s="5" t="s">
        <v>6</v>
      </c>
      <c r="H2" s="9"/>
      <c r="I2" s="10">
        <f>IF(B2&gt;=1,1/B2,"")</f>
        <v>0.2</v>
      </c>
      <c r="J2" s="11">
        <f>IF(B2&gt;=1,IF(ISBLANK(G2),F2*I2,F2*I2*0.75+H2*I2*0.25),"")</f>
        <v>0</v>
      </c>
      <c r="K2" s="12"/>
      <c r="M2" s="32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7</v>
      </c>
      <c r="F3" s="18"/>
      <c r="G3" s="16" t="s">
        <v>8</v>
      </c>
      <c r="H3" s="19"/>
      <c r="I3" s="20">
        <f>IF(B2&gt;=2,1/B2,"")</f>
        <v>0.2</v>
      </c>
      <c r="J3" s="21">
        <f>IF(B2&gt;=2,IF(ISBLANK(G3),F3*I3,F3*I3*0.75+H3*I3*0.25),"")</f>
        <v>0</v>
      </c>
      <c r="K3" s="22"/>
      <c r="M3" s="33" t="s">
        <v>9</v>
      </c>
      <c r="N3" s="24" t="str">
        <f>Niveau</f>
        <v>Trin 2</v>
      </c>
    </row>
    <row r="4" spans="1:14" ht="12.75">
      <c r="A4" s="15"/>
      <c r="B4" s="16"/>
      <c r="C4" s="16"/>
      <c r="D4" s="17">
        <f>IF(B2&gt;=3,3,"")</f>
        <v>3</v>
      </c>
      <c r="E4" s="15">
        <v>35</v>
      </c>
      <c r="F4" s="18"/>
      <c r="G4" s="16"/>
      <c r="H4" s="19"/>
      <c r="I4" s="20">
        <f>IF(B2&gt;=3,1/B2,"")</f>
        <v>0.2</v>
      </c>
      <c r="J4" s="21">
        <f>IF(B2&gt;=3,IF(ISBLANK(G4),F4*I4,F4*I4*0.75+H4*I4*0.25),"")</f>
        <v>0</v>
      </c>
      <c r="K4" s="22"/>
      <c r="M4" s="33" t="s">
        <v>10</v>
      </c>
      <c r="N4" s="24" t="s">
        <v>60</v>
      </c>
    </row>
    <row r="5" spans="1:14" ht="12.75">
      <c r="A5" s="15"/>
      <c r="B5" s="16"/>
      <c r="C5" s="16"/>
      <c r="D5" s="17">
        <f>IF(B2&gt;=4,4,"")</f>
        <v>4</v>
      </c>
      <c r="E5" s="25" t="s">
        <v>11</v>
      </c>
      <c r="F5" s="18"/>
      <c r="G5" s="16"/>
      <c r="H5" s="19"/>
      <c r="I5" s="20">
        <f>IF(B2&gt;=4,1/B2,"")</f>
        <v>0.2</v>
      </c>
      <c r="J5" s="21">
        <f>IF(B2&gt;=4,IF(ISBLANK(G5),F5*I5,F5*I5*0.75+H5*I5*0.25),"")</f>
        <v>0</v>
      </c>
      <c r="K5" s="22"/>
      <c r="M5" s="33" t="s">
        <v>2</v>
      </c>
      <c r="N5" s="26">
        <f>SUM(J:J)</f>
        <v>0</v>
      </c>
    </row>
    <row r="6" spans="1:14" ht="12.75">
      <c r="A6" s="15"/>
      <c r="B6" s="16"/>
      <c r="C6" s="16"/>
      <c r="D6" s="17">
        <f>IF(B2&gt;=5,5,"")</f>
        <v>5</v>
      </c>
      <c r="E6" s="15">
        <v>6</v>
      </c>
      <c r="F6" s="18"/>
      <c r="G6" s="16"/>
      <c r="H6" s="19"/>
      <c r="I6" s="20">
        <f>IF(B2&gt;=5,1/B2,"")</f>
        <v>0.2</v>
      </c>
      <c r="J6" s="21">
        <f>IF(B2&gt;=5,IF(ISBLANK(G6),F6*I6,F6*I6*0.75+H6*I6*0.25),"")</f>
        <v>0</v>
      </c>
      <c r="K6" s="22"/>
      <c r="M6" s="33" t="s">
        <v>12</v>
      </c>
      <c r="N6" s="27">
        <f>N5/SUM(I:I)</f>
        <v>0</v>
      </c>
    </row>
    <row r="7" spans="1:14" ht="12.75">
      <c r="A7" s="4">
        <v>2</v>
      </c>
      <c r="B7" s="5">
        <v>2</v>
      </c>
      <c r="C7" s="5" t="s">
        <v>43</v>
      </c>
      <c r="D7" s="6">
        <f>IF(B7&gt;=1,1,"")</f>
        <v>1</v>
      </c>
      <c r="E7" s="7">
        <v>25</v>
      </c>
      <c r="F7" s="8"/>
      <c r="G7" s="5" t="s">
        <v>14</v>
      </c>
      <c r="H7" s="9"/>
      <c r="I7" s="10">
        <f>IF(B7&gt;=1,1/B7,"")</f>
        <v>0.5</v>
      </c>
      <c r="J7" s="11">
        <f>IF(B7&gt;=1,IF(ISBLANK(G7),F7*I7,F7*I7*0.75+H7*I7*0.25),"")</f>
        <v>0</v>
      </c>
      <c r="K7" s="12"/>
      <c r="M7" s="28" t="s">
        <v>15</v>
      </c>
      <c r="N7" s="29" t="str">
        <f>IF(N6&gt;=50%,"Bestået","Ikke bestået")</f>
        <v>Ikke bestået</v>
      </c>
    </row>
    <row r="8" spans="1:11" ht="12.75">
      <c r="A8" s="15"/>
      <c r="B8" s="16"/>
      <c r="C8" s="16"/>
      <c r="D8" s="17">
        <f>IF(B7&gt;=2,2,"")</f>
        <v>2</v>
      </c>
      <c r="E8" s="31" t="s">
        <v>44</v>
      </c>
      <c r="F8" s="18"/>
      <c r="G8" s="16" t="s">
        <v>45</v>
      </c>
      <c r="H8" s="19"/>
      <c r="I8" s="20">
        <f>IF(B7&gt;=2,1/B7,"")</f>
        <v>0.5</v>
      </c>
      <c r="J8" s="21">
        <f>IF(B7&gt;=2,IF(ISBLANK(G8),F8*I8,F8*I8*0.75+H8*I8*0.25),"")</f>
        <v>0</v>
      </c>
      <c r="K8" s="22"/>
    </row>
    <row r="9" spans="1:14" ht="12.75">
      <c r="A9" s="4">
        <v>3</v>
      </c>
      <c r="B9" s="5">
        <v>2</v>
      </c>
      <c r="C9" s="5" t="s">
        <v>17</v>
      </c>
      <c r="D9" s="6">
        <f>IF(B9&gt;=1,1,"")</f>
        <v>1</v>
      </c>
      <c r="E9" s="7">
        <v>1596</v>
      </c>
      <c r="F9" s="8"/>
      <c r="G9" s="5" t="s">
        <v>18</v>
      </c>
      <c r="H9" s="9"/>
      <c r="I9" s="10">
        <f>IF(B9&gt;=1,1/B9,"")</f>
        <v>0.5</v>
      </c>
      <c r="J9" s="11">
        <f>IF(B9&gt;=1,IF(ISBLANK(G9),F9*I9,F9*I9*0.75+H9*I9*0.25),"")</f>
        <v>0</v>
      </c>
      <c r="K9" s="12"/>
      <c r="M9" s="46" t="s">
        <v>19</v>
      </c>
      <c r="N9" s="46"/>
    </row>
    <row r="10" spans="1:11" ht="12.75">
      <c r="A10" s="15"/>
      <c r="B10" s="16"/>
      <c r="C10" s="16"/>
      <c r="D10" s="17">
        <f>IF(B9&gt;=2,2,"")</f>
        <v>2</v>
      </c>
      <c r="E10" s="15">
        <v>805</v>
      </c>
      <c r="F10" s="18"/>
      <c r="G10" s="16" t="s">
        <v>18</v>
      </c>
      <c r="H10" s="19"/>
      <c r="I10" s="20">
        <f>IF(B9&gt;=2,1/B9,"")</f>
        <v>0.5</v>
      </c>
      <c r="J10" s="21">
        <f>IF(B9&gt;=2,IF(ISBLANK(G10),F10*I10,F10*I10*0.75+H10*I10*0.25),"")</f>
        <v>0</v>
      </c>
      <c r="K10" s="22"/>
    </row>
    <row r="11" spans="1:11" ht="12.75">
      <c r="A11" s="4">
        <v>4</v>
      </c>
      <c r="B11" s="5">
        <v>2</v>
      </c>
      <c r="C11" s="5" t="s">
        <v>47</v>
      </c>
      <c r="D11" s="6">
        <f>IF(B11&gt;=1,1,"")</f>
        <v>1</v>
      </c>
      <c r="E11" s="7">
        <v>825</v>
      </c>
      <c r="F11" s="8"/>
      <c r="G11" s="5" t="s">
        <v>18</v>
      </c>
      <c r="H11" s="9"/>
      <c r="I11" s="10">
        <f>IF(B11&gt;=1,1/B11,"")</f>
        <v>0.5</v>
      </c>
      <c r="J11" s="11">
        <f>IF(B11&gt;=1,IF(ISBLANK(G11),F11*I11,F11*I11*0.75+H11*I11*0.25),"")</f>
        <v>0</v>
      </c>
      <c r="K11" s="12"/>
    </row>
    <row r="12" spans="1:11" ht="12.75">
      <c r="A12" s="15"/>
      <c r="B12" s="16"/>
      <c r="C12" s="16"/>
      <c r="D12" s="17">
        <f>IF(B11&gt;=2,2,"")</f>
        <v>2</v>
      </c>
      <c r="E12" s="15">
        <v>3264</v>
      </c>
      <c r="F12" s="18"/>
      <c r="G12" s="16" t="s">
        <v>18</v>
      </c>
      <c r="H12" s="19"/>
      <c r="I12" s="20">
        <f>IF(B11&gt;=2,1/B11,"")</f>
        <v>0.5</v>
      </c>
      <c r="J12" s="21">
        <f>IF(B11&gt;=2,IF(ISBLANK(G12),F12*I12,F12*I12*0.75+H12*I12*0.25),"")</f>
        <v>0</v>
      </c>
      <c r="K12" s="22"/>
    </row>
    <row r="13" spans="1:14" ht="12.75">
      <c r="A13" s="4">
        <v>5</v>
      </c>
      <c r="B13" s="5">
        <v>1</v>
      </c>
      <c r="C13" s="5" t="s">
        <v>21</v>
      </c>
      <c r="D13" s="6">
        <f>IF(B13&gt;=1,1,"")</f>
        <v>1</v>
      </c>
      <c r="E13" s="30" t="s">
        <v>22</v>
      </c>
      <c r="F13" s="8"/>
      <c r="G13" s="5"/>
      <c r="H13" s="9"/>
      <c r="I13" s="10">
        <f>IF(B13&gt;=1,1/B13,"")</f>
        <v>1</v>
      </c>
      <c r="J13" s="11">
        <f>IF(B13&gt;=1,IF(ISBLANK(G13),F13*I13,F13*I13*0.75+H13*I13*0.25),"")</f>
        <v>0</v>
      </c>
      <c r="K13" s="12"/>
      <c r="M13" s="47">
        <f>IF(SUM(I:I)&lt;&gt;AntalOpgaver,"Fejl i points/antal opgaver!","")</f>
      </c>
      <c r="N13" s="47"/>
    </row>
    <row r="14" spans="1:11" ht="12.75">
      <c r="A14" s="4">
        <v>6</v>
      </c>
      <c r="B14" s="5">
        <v>2</v>
      </c>
      <c r="C14" s="5" t="s">
        <v>49</v>
      </c>
      <c r="D14" s="6">
        <f>IF(B14&gt;=1,1,"")</f>
        <v>1</v>
      </c>
      <c r="E14" s="7">
        <v>0.15</v>
      </c>
      <c r="F14" s="8"/>
      <c r="G14" s="5" t="s">
        <v>6</v>
      </c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327</v>
      </c>
      <c r="F15" s="18"/>
      <c r="G15" s="16" t="s">
        <v>24</v>
      </c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7</v>
      </c>
      <c r="B16" s="5">
        <v>2</v>
      </c>
      <c r="C16" s="5" t="s">
        <v>25</v>
      </c>
      <c r="D16" s="6">
        <f>IF(B16&gt;=1,1,"")</f>
        <v>1</v>
      </c>
      <c r="E16" s="30" t="s">
        <v>26</v>
      </c>
      <c r="F16" s="8"/>
      <c r="G16" s="5"/>
      <c r="H16" s="9"/>
      <c r="I16" s="10">
        <f>IF(B16&gt;=1,1/B16,"")</f>
        <v>0.5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31">
        <v>688.63</v>
      </c>
      <c r="F17" s="18"/>
      <c r="G17" s="16"/>
      <c r="H17" s="19"/>
      <c r="I17" s="20">
        <f>IF(B16&gt;=2,1/B16,"")</f>
        <v>0.5</v>
      </c>
      <c r="J17" s="21">
        <f>IF(B16&gt;=2,IF(ISBLANK(G17),F17*I17,F17*I17*0.75+H17*I17*0.25),"")</f>
        <v>0</v>
      </c>
      <c r="K17" s="22"/>
    </row>
    <row r="18" spans="1:11" ht="12.75">
      <c r="A18" s="4">
        <v>8</v>
      </c>
      <c r="B18" s="5">
        <v>2</v>
      </c>
      <c r="C18" s="5" t="s">
        <v>52</v>
      </c>
      <c r="D18" s="6">
        <f>IF(B18&gt;=1,1,"")</f>
        <v>1</v>
      </c>
      <c r="E18" s="30" t="s">
        <v>53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31" t="s">
        <v>54</v>
      </c>
      <c r="F19" s="18"/>
      <c r="G19" s="16" t="s">
        <v>30</v>
      </c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9</v>
      </c>
      <c r="B20" s="5">
        <v>3</v>
      </c>
      <c r="C20" s="5" t="s">
        <v>31</v>
      </c>
      <c r="D20" s="6">
        <f>IF(B20&gt;=1,1,"")</f>
        <v>1</v>
      </c>
      <c r="E20" s="30" t="s">
        <v>32</v>
      </c>
      <c r="F20" s="8"/>
      <c r="G20" s="5"/>
      <c r="H20" s="9"/>
      <c r="I20" s="10">
        <f>IF(B20&gt;=1,1/B20,"")</f>
        <v>0.3333333333333333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1" t="s">
        <v>33</v>
      </c>
      <c r="F21" s="18"/>
      <c r="G21" s="16"/>
      <c r="H21" s="19"/>
      <c r="I21" s="20">
        <f>IF(B20&gt;=2,1/B20,"")</f>
        <v>0.3333333333333333</v>
      </c>
      <c r="J21" s="21">
        <f>IF(B20&gt;=2,IF(ISBLANK(G21),F21*I21,F21*I21*0.75+H21*I21*0.25),"")</f>
        <v>0</v>
      </c>
      <c r="K21" s="22"/>
    </row>
    <row r="22" spans="1:11" ht="12.75">
      <c r="A22" s="15"/>
      <c r="B22" s="16"/>
      <c r="C22" s="16"/>
      <c r="D22" s="17">
        <f>IF(B20&gt;=3,3,"")</f>
        <v>3</v>
      </c>
      <c r="E22" s="31" t="s">
        <v>34</v>
      </c>
      <c r="F22" s="18"/>
      <c r="G22" s="16"/>
      <c r="H22" s="19"/>
      <c r="I22" s="20">
        <f>IF(B20&gt;=3,1/B20,"")</f>
        <v>0.3333333333333333</v>
      </c>
      <c r="J22" s="21">
        <f>IF(B20&gt;=3,IF(ISBLANK(G22),F22*I22,F22*I22*0.75+H22*I22*0.25),"")</f>
        <v>0</v>
      </c>
      <c r="K22" s="22"/>
    </row>
    <row r="23" spans="1:11" ht="12.75">
      <c r="A23" s="4">
        <v>10</v>
      </c>
      <c r="B23" s="5">
        <v>3</v>
      </c>
      <c r="C23" s="35" t="s">
        <v>57</v>
      </c>
      <c r="D23" s="6">
        <f>IF(B23&gt;=1,1,"")</f>
        <v>1</v>
      </c>
      <c r="E23" s="7">
        <v>160</v>
      </c>
      <c r="F23" s="8"/>
      <c r="G23" s="5" t="s">
        <v>18</v>
      </c>
      <c r="H23" s="9"/>
      <c r="I23" s="10">
        <f>IF(B23&gt;=1,1/B23,"")</f>
        <v>0.3333333333333333</v>
      </c>
      <c r="J23" s="11">
        <f>IF(B23&gt;=1,IF(ISBLANK(G23),F23*I23,F23*I23*0.75+H23*I23*0.25),"")</f>
        <v>0</v>
      </c>
      <c r="K23" s="12"/>
    </row>
    <row r="24" spans="1:11" ht="12.75">
      <c r="A24" s="15"/>
      <c r="B24" s="16"/>
      <c r="C24" s="16"/>
      <c r="D24" s="17">
        <f>IF(B23&gt;=2,2,"")</f>
        <v>2</v>
      </c>
      <c r="E24" s="15">
        <v>15</v>
      </c>
      <c r="F24" s="18"/>
      <c r="G24" s="16"/>
      <c r="H24" s="19"/>
      <c r="I24" s="20">
        <f>IF(B23&gt;=2,1/B23,"")</f>
        <v>0.3333333333333333</v>
      </c>
      <c r="J24" s="21">
        <f>IF(B23&gt;=2,IF(ISBLANK(G24),F24*I24,F24*I24*0.75+H24*I24*0.25),"")</f>
        <v>0</v>
      </c>
      <c r="K24" s="22"/>
    </row>
    <row r="25" spans="1:11" ht="12.75">
      <c r="A25" s="15"/>
      <c r="B25" s="16"/>
      <c r="C25" s="16"/>
      <c r="D25" s="17">
        <f>IF(B23&gt;=3,3,"")</f>
        <v>3</v>
      </c>
      <c r="E25" s="31" t="s">
        <v>36</v>
      </c>
      <c r="F25" s="18"/>
      <c r="G25" s="16"/>
      <c r="H25" s="19"/>
      <c r="I25" s="20">
        <f>IF(B23&gt;=3,1/B23,"")</f>
        <v>0.3333333333333333</v>
      </c>
      <c r="J25" s="21">
        <f>IF(B23&gt;=3,IF(ISBLANK(G25),F25*I25,F25*I25*0.75+H25*I25*0.25),"")</f>
        <v>0</v>
      </c>
      <c r="K25" s="22"/>
    </row>
    <row r="26" spans="1:11" ht="12.75">
      <c r="A26" s="4">
        <v>11</v>
      </c>
      <c r="B26" s="5">
        <v>1</v>
      </c>
      <c r="C26" s="5" t="s">
        <v>37</v>
      </c>
      <c r="D26" s="6">
        <f>IF(B26&gt;=1,1,"")</f>
        <v>1</v>
      </c>
      <c r="E26" s="30" t="s">
        <v>38</v>
      </c>
      <c r="F26" s="8"/>
      <c r="G26" s="5"/>
      <c r="H26" s="9"/>
      <c r="I26" s="10">
        <f>IF(B26&gt;=1,1/B26,"")</f>
        <v>1</v>
      </c>
      <c r="J26" s="11">
        <f>IF(B26&gt;=1,IF(ISBLANK(G26),F26*I26,F26*I26*0.75+H26*I26*0.25),"")</f>
        <v>0</v>
      </c>
      <c r="K26" s="12"/>
    </row>
    <row r="27" spans="1:11" ht="12.75">
      <c r="A27" s="4">
        <v>12</v>
      </c>
      <c r="B27" s="5">
        <v>1</v>
      </c>
      <c r="C27" s="5" t="s">
        <v>59</v>
      </c>
      <c r="D27" s="6">
        <f>IF(B27&gt;=1,1,"")</f>
        <v>1</v>
      </c>
      <c r="E27" s="30" t="s">
        <v>56</v>
      </c>
      <c r="F27" s="8"/>
      <c r="G27" s="5"/>
      <c r="H27" s="9"/>
      <c r="I27" s="10">
        <f>IF(B27&gt;=1,1/B27,"")</f>
        <v>1</v>
      </c>
      <c r="J27" s="11">
        <f>IF(B27&gt;=1,IF(ISBLANK(G27),F27*I27,F27*I27*0.75+H27*I27*0.25),"")</f>
        <v>0</v>
      </c>
      <c r="K27" s="12"/>
    </row>
    <row r="28" ht="12.75"/>
    <row r="30" ht="12.75"/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7" dxfId="1" stopIfTrue="1">
      <formula>(M13="Fejl i points/antal opgaver!")</formula>
    </cfRule>
  </conditionalFormatting>
  <conditionalFormatting sqref="N6:N7">
    <cfRule type="expression" priority="38" dxfId="36" stopIfTrue="1">
      <formula>($N$6&gt;=50%)</formula>
    </cfRule>
  </conditionalFormatting>
  <conditionalFormatting sqref="H2:H6">
    <cfRule type="expression" priority="34" dxfId="0" stopIfTrue="1">
      <formula>(G2&lt;&gt;"")*(H2="")</formula>
    </cfRule>
  </conditionalFormatting>
  <conditionalFormatting sqref="D2:D6">
    <cfRule type="expression" priority="35" dxfId="1" stopIfTrue="1">
      <formula>NOT(ISNUMBER(D2))*(D2&lt;&gt;"")</formula>
    </cfRule>
  </conditionalFormatting>
  <conditionalFormatting sqref="F2:F6">
    <cfRule type="expression" priority="36" dxfId="0" stopIfTrue="1">
      <formula>(F2="")</formula>
    </cfRule>
  </conditionalFormatting>
  <conditionalFormatting sqref="H7:H8">
    <cfRule type="expression" priority="31" dxfId="0" stopIfTrue="1">
      <formula>(G7&lt;&gt;"")*(H7="")</formula>
    </cfRule>
  </conditionalFormatting>
  <conditionalFormatting sqref="D7:D8">
    <cfRule type="expression" priority="32" dxfId="1" stopIfTrue="1">
      <formula>NOT(ISNUMBER(D7))*(D7&lt;&gt;"")</formula>
    </cfRule>
  </conditionalFormatting>
  <conditionalFormatting sqref="F7:F8">
    <cfRule type="expression" priority="33" dxfId="0" stopIfTrue="1">
      <formula>(F7="")</formula>
    </cfRule>
  </conditionalFormatting>
  <conditionalFormatting sqref="H9:H10">
    <cfRule type="expression" priority="28" dxfId="0" stopIfTrue="1">
      <formula>(G9&lt;&gt;"")*(H9="")</formula>
    </cfRule>
  </conditionalFormatting>
  <conditionalFormatting sqref="D9:D10">
    <cfRule type="expression" priority="29" dxfId="1" stopIfTrue="1">
      <formula>NOT(ISNUMBER(D9))*(D9&lt;&gt;"")</formula>
    </cfRule>
  </conditionalFormatting>
  <conditionalFormatting sqref="F9:F10">
    <cfRule type="expression" priority="30" dxfId="0" stopIfTrue="1">
      <formula>(F9="")</formula>
    </cfRule>
  </conditionalFormatting>
  <conditionalFormatting sqref="H11:H12">
    <cfRule type="expression" priority="25" dxfId="0" stopIfTrue="1">
      <formula>(G11&lt;&gt;"")*(H11="")</formula>
    </cfRule>
  </conditionalFormatting>
  <conditionalFormatting sqref="D11:D12">
    <cfRule type="expression" priority="26" dxfId="1" stopIfTrue="1">
      <formula>NOT(ISNUMBER(D11))*(D11&lt;&gt;"")</formula>
    </cfRule>
  </conditionalFormatting>
  <conditionalFormatting sqref="F11:F12">
    <cfRule type="expression" priority="27" dxfId="0" stopIfTrue="1">
      <formula>(F11="")</formula>
    </cfRule>
  </conditionalFormatting>
  <conditionalFormatting sqref="H13">
    <cfRule type="expression" priority="22" dxfId="0" stopIfTrue="1">
      <formula>(G13&lt;&gt;"")*(H13="")</formula>
    </cfRule>
  </conditionalFormatting>
  <conditionalFormatting sqref="D13">
    <cfRule type="expression" priority="23" dxfId="1" stopIfTrue="1">
      <formula>NOT(ISNUMBER(D13))*(D13&lt;&gt;"")</formula>
    </cfRule>
  </conditionalFormatting>
  <conditionalFormatting sqref="F13">
    <cfRule type="expression" priority="24" dxfId="0" stopIfTrue="1">
      <formula>(F13="")</formula>
    </cfRule>
  </conditionalFormatting>
  <conditionalFormatting sqref="H14:H15">
    <cfRule type="expression" priority="19" dxfId="0" stopIfTrue="1">
      <formula>(G14&lt;&gt;"")*(H14="")</formula>
    </cfRule>
  </conditionalFormatting>
  <conditionalFormatting sqref="D14:D15">
    <cfRule type="expression" priority="20" dxfId="1" stopIfTrue="1">
      <formula>NOT(ISNUMBER(D14))*(D14&lt;&gt;"")</formula>
    </cfRule>
  </conditionalFormatting>
  <conditionalFormatting sqref="F14:F15">
    <cfRule type="expression" priority="21" dxfId="0" stopIfTrue="1">
      <formula>(F14="")</formula>
    </cfRule>
  </conditionalFormatting>
  <conditionalFormatting sqref="H16:H17">
    <cfRule type="expression" priority="16" dxfId="0" stopIfTrue="1">
      <formula>(G16&lt;&gt;"")*(H16="")</formula>
    </cfRule>
  </conditionalFormatting>
  <conditionalFormatting sqref="D16:D17">
    <cfRule type="expression" priority="17" dxfId="1" stopIfTrue="1">
      <formula>NOT(ISNUMBER(D16))*(D16&lt;&gt;"")</formula>
    </cfRule>
  </conditionalFormatting>
  <conditionalFormatting sqref="F16:F17">
    <cfRule type="expression" priority="18" dxfId="0" stopIfTrue="1">
      <formula>(F16="")</formula>
    </cfRule>
  </conditionalFormatting>
  <conditionalFormatting sqref="H18:H19">
    <cfRule type="expression" priority="13" dxfId="0" stopIfTrue="1">
      <formula>(G18&lt;&gt;"")*(H18="")</formula>
    </cfRule>
  </conditionalFormatting>
  <conditionalFormatting sqref="D18:D19">
    <cfRule type="expression" priority="14" dxfId="1" stopIfTrue="1">
      <formula>NOT(ISNUMBER(D18))*(D18&lt;&gt;"")</formula>
    </cfRule>
  </conditionalFormatting>
  <conditionalFormatting sqref="F18:F19">
    <cfRule type="expression" priority="15" dxfId="0" stopIfTrue="1">
      <formula>(F18="")</formula>
    </cfRule>
  </conditionalFormatting>
  <conditionalFormatting sqref="H20:H22">
    <cfRule type="expression" priority="10" dxfId="0" stopIfTrue="1">
      <formula>(G20&lt;&gt;"")*(H20="")</formula>
    </cfRule>
  </conditionalFormatting>
  <conditionalFormatting sqref="D20:D22">
    <cfRule type="expression" priority="11" dxfId="1" stopIfTrue="1">
      <formula>NOT(ISNUMBER(D20))*(D20&lt;&gt;"")</formula>
    </cfRule>
  </conditionalFormatting>
  <conditionalFormatting sqref="F20:F22">
    <cfRule type="expression" priority="12" dxfId="0" stopIfTrue="1">
      <formula>(F20="")</formula>
    </cfRule>
  </conditionalFormatting>
  <conditionalFormatting sqref="H23:H25">
    <cfRule type="expression" priority="7" dxfId="0" stopIfTrue="1">
      <formula>(G23&lt;&gt;"")*(H23="")</formula>
    </cfRule>
  </conditionalFormatting>
  <conditionalFormatting sqref="D23:D25">
    <cfRule type="expression" priority="8" dxfId="1" stopIfTrue="1">
      <formula>NOT(ISNUMBER(D23))*(D23&lt;&gt;"")</formula>
    </cfRule>
  </conditionalFormatting>
  <conditionalFormatting sqref="F23:F25">
    <cfRule type="expression" priority="9" dxfId="0" stopIfTrue="1">
      <formula>(F23="")</formula>
    </cfRule>
  </conditionalFormatting>
  <conditionalFormatting sqref="H26">
    <cfRule type="expression" priority="4" dxfId="0" stopIfTrue="1">
      <formula>(G26&lt;&gt;"")*(H26="")</formula>
    </cfRule>
  </conditionalFormatting>
  <conditionalFormatting sqref="D26">
    <cfRule type="expression" priority="5" dxfId="1" stopIfTrue="1">
      <formula>NOT(ISNUMBER(D26))*(D26&lt;&gt;"")</formula>
    </cfRule>
  </conditionalFormatting>
  <conditionalFormatting sqref="F26">
    <cfRule type="expression" priority="6" dxfId="0" stopIfTrue="1">
      <formula>(F26="")</formula>
    </cfRule>
  </conditionalFormatting>
  <conditionalFormatting sqref="H27">
    <cfRule type="expression" priority="1" dxfId="0" stopIfTrue="1">
      <formula>(G27&lt;&gt;"")*(H27="")</formula>
    </cfRule>
  </conditionalFormatting>
  <conditionalFormatting sqref="D27">
    <cfRule type="expression" priority="2" dxfId="1" stopIfTrue="1">
      <formula>NOT(ISNUMBER(D27))*(D27&lt;&gt;"")</formula>
    </cfRule>
  </conditionalFormatting>
  <conditionalFormatting sqref="F27">
    <cfRule type="expression" priority="3" dxfId="0" stopIfTrue="1">
      <formula>(F27="")</formula>
    </cfRule>
  </conditionalFormatting>
  <dataValidations count="1">
    <dataValidation type="decimal" allowBlank="1" showInputMessage="1" showErrorMessage="1" error="Tallet skal ligge mellem 0 og 1 (inklusive)" sqref="F2:F27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zoomScalePageLayoutView="0" workbookViewId="0" topLeftCell="A1">
      <selection activeCell="N5" sqref="N5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6" t="s">
        <v>0</v>
      </c>
      <c r="B1" s="37"/>
      <c r="C1" s="37"/>
      <c r="D1" s="38"/>
      <c r="E1" s="39" t="s">
        <v>1</v>
      </c>
      <c r="F1" s="40"/>
      <c r="G1" s="40"/>
      <c r="H1" s="41"/>
      <c r="I1" s="42" t="s">
        <v>2</v>
      </c>
      <c r="J1" s="43"/>
      <c r="K1" s="1" t="s">
        <v>3</v>
      </c>
      <c r="M1" s="44" t="s">
        <v>4</v>
      </c>
      <c r="N1" s="45"/>
    </row>
    <row r="2" spans="1:14" ht="12.75">
      <c r="A2" s="4">
        <v>1</v>
      </c>
      <c r="B2" s="5">
        <v>5</v>
      </c>
      <c r="C2" s="5" t="s">
        <v>41</v>
      </c>
      <c r="D2" s="6">
        <f>IF(B2&gt;=1,1,"")</f>
        <v>1</v>
      </c>
      <c r="E2" s="7">
        <v>1750</v>
      </c>
      <c r="F2" s="8"/>
      <c r="G2" s="5" t="s">
        <v>6</v>
      </c>
      <c r="H2" s="9"/>
      <c r="I2" s="10">
        <f>IF(B2&gt;=1,1/B2,"")</f>
        <v>0.2</v>
      </c>
      <c r="J2" s="11">
        <f>IF(B2&gt;=1,IF(ISBLANK(G2),F2*I2,F2*I2*0.75+H2*I2*0.25),"")</f>
        <v>0</v>
      </c>
      <c r="K2" s="12"/>
      <c r="M2" s="32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7</v>
      </c>
      <c r="F3" s="18"/>
      <c r="G3" s="16" t="s">
        <v>8</v>
      </c>
      <c r="H3" s="19"/>
      <c r="I3" s="20">
        <f>IF(B2&gt;=2,1/B2,"")</f>
        <v>0.2</v>
      </c>
      <c r="J3" s="21">
        <f>IF(B2&gt;=2,IF(ISBLANK(G3),F3*I3,F3*I3*0.75+H3*I3*0.25),"")</f>
        <v>0</v>
      </c>
      <c r="K3" s="22"/>
      <c r="M3" s="33" t="s">
        <v>9</v>
      </c>
      <c r="N3" s="24" t="str">
        <f>Niveau</f>
        <v>Trin 2</v>
      </c>
    </row>
    <row r="4" spans="1:14" ht="12.75">
      <c r="A4" s="15"/>
      <c r="B4" s="16"/>
      <c r="C4" s="16"/>
      <c r="D4" s="17">
        <f>IF(B2&gt;=3,3,"")</f>
        <v>3</v>
      </c>
      <c r="E4" s="34">
        <v>1.75</v>
      </c>
      <c r="F4" s="18"/>
      <c r="G4" s="16" t="s">
        <v>42</v>
      </c>
      <c r="H4" s="19"/>
      <c r="I4" s="20">
        <f>IF(B2&gt;=3,1/B2,"")</f>
        <v>0.2</v>
      </c>
      <c r="J4" s="21">
        <f>IF(B2&gt;=3,IF(ISBLANK(G4),F4*I4,F4*I4*0.75+H4*I4*0.25),"")</f>
        <v>0</v>
      </c>
      <c r="K4" s="22"/>
      <c r="M4" s="33" t="s">
        <v>10</v>
      </c>
      <c r="N4" s="24" t="s">
        <v>61</v>
      </c>
    </row>
    <row r="5" spans="1:14" ht="12.75">
      <c r="A5" s="15"/>
      <c r="B5" s="16"/>
      <c r="C5" s="16"/>
      <c r="D5" s="17">
        <f>IF(B2&gt;=4,4,"")</f>
        <v>4</v>
      </c>
      <c r="E5" s="15">
        <v>175</v>
      </c>
      <c r="F5" s="18"/>
      <c r="G5" s="16" t="s">
        <v>6</v>
      </c>
      <c r="H5" s="19"/>
      <c r="I5" s="20">
        <f>IF(B2&gt;=4,1/B2,"")</f>
        <v>0.2</v>
      </c>
      <c r="J5" s="21">
        <f>IF(B2&gt;=4,IF(ISBLANK(G5),F5*I5,F5*I5*0.75+H5*I5*0.25),"")</f>
        <v>0</v>
      </c>
      <c r="K5" s="22"/>
      <c r="M5" s="33" t="s">
        <v>2</v>
      </c>
      <c r="N5" s="26">
        <f>SUM(J:J)</f>
        <v>0</v>
      </c>
    </row>
    <row r="6" spans="1:14" ht="12.75">
      <c r="A6" s="15"/>
      <c r="B6" s="16"/>
      <c r="C6" s="16"/>
      <c r="D6" s="17">
        <f>IF(B2&gt;=5,5,"")</f>
        <v>5</v>
      </c>
      <c r="E6" s="15">
        <v>6</v>
      </c>
      <c r="F6" s="18"/>
      <c r="G6" s="16"/>
      <c r="H6" s="19"/>
      <c r="I6" s="20">
        <f>IF(B2&gt;=5,1/B2,"")</f>
        <v>0.2</v>
      </c>
      <c r="J6" s="21">
        <f>IF(B2&gt;=5,IF(ISBLANK(G6),F6*I6,F6*I6*0.75+H6*I6*0.25),"")</f>
        <v>0</v>
      </c>
      <c r="K6" s="22"/>
      <c r="M6" s="33" t="s">
        <v>12</v>
      </c>
      <c r="N6" s="27">
        <f>N5/SUM(I:I)</f>
        <v>0</v>
      </c>
    </row>
    <row r="7" spans="1:14" ht="12.75">
      <c r="A7" s="4">
        <v>2</v>
      </c>
      <c r="B7" s="5">
        <v>2</v>
      </c>
      <c r="C7" s="5" t="s">
        <v>13</v>
      </c>
      <c r="D7" s="6">
        <f>IF(B7&gt;=1,1,"")</f>
        <v>1</v>
      </c>
      <c r="E7" s="7">
        <v>20</v>
      </c>
      <c r="F7" s="8"/>
      <c r="G7" s="5" t="s">
        <v>14</v>
      </c>
      <c r="H7" s="9"/>
      <c r="I7" s="10">
        <f>IF(B7&gt;=1,1/B7,"")</f>
        <v>0.5</v>
      </c>
      <c r="J7" s="11">
        <f>IF(B7&gt;=1,IF(ISBLANK(G7),F7*I7,F7*I7*0.75+H7*I7*0.25),"")</f>
        <v>0</v>
      </c>
      <c r="K7" s="12"/>
      <c r="M7" s="28" t="s">
        <v>15</v>
      </c>
      <c r="N7" s="29" t="str">
        <f>IF(N6&gt;=50%,"Bestået","Ikke bestået")</f>
        <v>Ikke bestået</v>
      </c>
    </row>
    <row r="8" spans="1:11" ht="12.75">
      <c r="A8" s="15"/>
      <c r="B8" s="16"/>
      <c r="C8" s="16"/>
      <c r="D8" s="17">
        <f>IF(B7&gt;=2,2,"")</f>
        <v>2</v>
      </c>
      <c r="E8" s="15">
        <v>3</v>
      </c>
      <c r="F8" s="18"/>
      <c r="G8" s="16" t="s">
        <v>16</v>
      </c>
      <c r="H8" s="19"/>
      <c r="I8" s="20">
        <f>IF(B7&gt;=2,1/B7,"")</f>
        <v>0.5</v>
      </c>
      <c r="J8" s="21">
        <f>IF(B7&gt;=2,IF(ISBLANK(G8),F8*I8,F8*I8*0.75+H8*I8*0.25),"")</f>
        <v>0</v>
      </c>
      <c r="K8" s="22"/>
    </row>
    <row r="9" spans="1:14" ht="12.75">
      <c r="A9" s="4">
        <v>3</v>
      </c>
      <c r="B9" s="5">
        <v>2</v>
      </c>
      <c r="C9" s="5" t="s">
        <v>46</v>
      </c>
      <c r="D9" s="6">
        <f>IF(B9&gt;=1,1,"")</f>
        <v>1</v>
      </c>
      <c r="E9" s="7">
        <v>1750</v>
      </c>
      <c r="F9" s="8"/>
      <c r="G9" s="5" t="s">
        <v>18</v>
      </c>
      <c r="H9" s="9"/>
      <c r="I9" s="10">
        <f>IF(B9&gt;=1,1/B9,"")</f>
        <v>0.5</v>
      </c>
      <c r="J9" s="11">
        <f>IF(B9&gt;=1,IF(ISBLANK(G9),F9*I9,F9*I9*0.75+H9*I9*0.25),"")</f>
        <v>0</v>
      </c>
      <c r="K9" s="12"/>
      <c r="M9" s="46" t="s">
        <v>19</v>
      </c>
      <c r="N9" s="46"/>
    </row>
    <row r="10" spans="1:11" ht="12.75">
      <c r="A10" s="15"/>
      <c r="B10" s="16"/>
      <c r="C10" s="16"/>
      <c r="D10" s="17">
        <f>IF(B9&gt;=2,2,"")</f>
        <v>2</v>
      </c>
      <c r="E10" s="15">
        <v>959</v>
      </c>
      <c r="F10" s="18"/>
      <c r="G10" s="16" t="s">
        <v>18</v>
      </c>
      <c r="H10" s="19"/>
      <c r="I10" s="20">
        <f>IF(B9&gt;=2,1/B9,"")</f>
        <v>0.5</v>
      </c>
      <c r="J10" s="21">
        <f>IF(B9&gt;=2,IF(ISBLANK(G10),F10*I10,F10*I10*0.75+H10*I10*0.25),"")</f>
        <v>0</v>
      </c>
      <c r="K10" s="22"/>
    </row>
    <row r="11" spans="1:11" ht="12.75">
      <c r="A11" s="4">
        <v>4</v>
      </c>
      <c r="B11" s="5">
        <v>2</v>
      </c>
      <c r="C11" s="5" t="s">
        <v>20</v>
      </c>
      <c r="D11" s="6">
        <f>IF(B11&gt;=1,1,"")</f>
        <v>1</v>
      </c>
      <c r="E11" s="7">
        <v>575</v>
      </c>
      <c r="F11" s="8"/>
      <c r="G11" s="5" t="s">
        <v>18</v>
      </c>
      <c r="H11" s="9"/>
      <c r="I11" s="10">
        <f>IF(B11&gt;=1,1/B11,"")</f>
        <v>0.5</v>
      </c>
      <c r="J11" s="11">
        <f>IF(B11&gt;=1,IF(ISBLANK(G11),F11*I11,F11*I11*0.75+H11*I11*0.25),"")</f>
        <v>0</v>
      </c>
      <c r="K11" s="12"/>
    </row>
    <row r="12" spans="1:11" ht="12.75">
      <c r="A12" s="15"/>
      <c r="B12" s="16"/>
      <c r="C12" s="16"/>
      <c r="D12" s="17">
        <f>IF(B11&gt;=2,2,"")</f>
        <v>2</v>
      </c>
      <c r="E12" s="15">
        <v>1664</v>
      </c>
      <c r="F12" s="18"/>
      <c r="G12" s="16" t="s">
        <v>18</v>
      </c>
      <c r="H12" s="19"/>
      <c r="I12" s="20">
        <f>IF(B11&gt;=2,1/B11,"")</f>
        <v>0.5</v>
      </c>
      <c r="J12" s="21">
        <f>IF(B11&gt;=2,IF(ISBLANK(G12),F12*I12,F12*I12*0.75+H12*I12*0.25),"")</f>
        <v>0</v>
      </c>
      <c r="K12" s="22"/>
    </row>
    <row r="13" spans="1:14" ht="12.75">
      <c r="A13" s="4">
        <v>5</v>
      </c>
      <c r="B13" s="5">
        <v>1</v>
      </c>
      <c r="C13" s="5" t="s">
        <v>48</v>
      </c>
      <c r="D13" s="6">
        <f>IF(B13&gt;=1,1,"")</f>
        <v>1</v>
      </c>
      <c r="E13" s="30" t="s">
        <v>22</v>
      </c>
      <c r="F13" s="8"/>
      <c r="G13" s="5"/>
      <c r="H13" s="9"/>
      <c r="I13" s="10">
        <f>IF(B13&gt;=1,1/B13,"")</f>
        <v>1</v>
      </c>
      <c r="J13" s="11">
        <f>IF(B13&gt;=1,IF(ISBLANK(G13),F13*I13,F13*I13*0.75+H13*I13*0.25),"")</f>
        <v>0</v>
      </c>
      <c r="K13" s="12"/>
      <c r="M13" s="47">
        <f>IF(SUM(I:I)&lt;&gt;AntalOpgaver,"Fejl i points/antal opgaver!","")</f>
      </c>
      <c r="N13" s="47"/>
    </row>
    <row r="14" spans="1:11" ht="12.75">
      <c r="A14" s="4">
        <v>6</v>
      </c>
      <c r="B14" s="5">
        <v>2</v>
      </c>
      <c r="C14" s="5" t="s">
        <v>23</v>
      </c>
      <c r="D14" s="6">
        <f>IF(B14&gt;=1,1,"")</f>
        <v>1</v>
      </c>
      <c r="E14" s="7">
        <v>4.02</v>
      </c>
      <c r="F14" s="8"/>
      <c r="G14" s="5" t="s">
        <v>6</v>
      </c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670</v>
      </c>
      <c r="F15" s="18"/>
      <c r="G15" s="16" t="s">
        <v>24</v>
      </c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7</v>
      </c>
      <c r="B16" s="5">
        <v>2</v>
      </c>
      <c r="C16" s="5" t="s">
        <v>50</v>
      </c>
      <c r="D16" s="6">
        <f>IF(B16&gt;=1,1,"")</f>
        <v>1</v>
      </c>
      <c r="E16" s="30" t="s">
        <v>51</v>
      </c>
      <c r="F16" s="8"/>
      <c r="G16" s="5"/>
      <c r="H16" s="9"/>
      <c r="I16" s="10">
        <f>IF(B16&gt;=1,1/B16,"")</f>
        <v>0.5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31">
        <v>1490.38</v>
      </c>
      <c r="F17" s="18"/>
      <c r="G17" s="16"/>
      <c r="H17" s="19"/>
      <c r="I17" s="20">
        <f>IF(B16&gt;=2,1/B16,"")</f>
        <v>0.5</v>
      </c>
      <c r="J17" s="21">
        <f>IF(B16&gt;=2,IF(ISBLANK(G17),F17*I17,F17*I17*0.75+H17*I17*0.25),"")</f>
        <v>0</v>
      </c>
      <c r="K17" s="22"/>
    </row>
    <row r="18" spans="1:11" ht="12.75">
      <c r="A18" s="4">
        <v>8</v>
      </c>
      <c r="B18" s="5">
        <v>2</v>
      </c>
      <c r="C18" s="5" t="s">
        <v>27</v>
      </c>
      <c r="D18" s="6">
        <f>IF(B18&gt;=1,1,"")</f>
        <v>1</v>
      </c>
      <c r="E18" s="30" t="s">
        <v>28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15" t="s">
        <v>29</v>
      </c>
      <c r="F19" s="18"/>
      <c r="G19" s="16" t="s">
        <v>30</v>
      </c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9</v>
      </c>
      <c r="B20" s="5">
        <v>3</v>
      </c>
      <c r="C20" s="5" t="s">
        <v>55</v>
      </c>
      <c r="D20" s="6">
        <f>IF(B20&gt;=1,1,"")</f>
        <v>1</v>
      </c>
      <c r="E20" s="30" t="s">
        <v>38</v>
      </c>
      <c r="F20" s="8"/>
      <c r="G20" s="5"/>
      <c r="H20" s="9"/>
      <c r="I20" s="10">
        <f>IF(B20&gt;=1,1/B20,"")</f>
        <v>0.3333333333333333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1" t="s">
        <v>33</v>
      </c>
      <c r="F21" s="18"/>
      <c r="G21" s="16"/>
      <c r="H21" s="19"/>
      <c r="I21" s="20">
        <f>IF(B20&gt;=2,1/B20,"")</f>
        <v>0.3333333333333333</v>
      </c>
      <c r="J21" s="21">
        <f>IF(B20&gt;=2,IF(ISBLANK(G21),F21*I21,F21*I21*0.75+H21*I21*0.25),"")</f>
        <v>0</v>
      </c>
      <c r="K21" s="22"/>
    </row>
    <row r="22" spans="1:11" ht="12.75">
      <c r="A22" s="15"/>
      <c r="B22" s="16"/>
      <c r="C22" s="16"/>
      <c r="D22" s="17">
        <f>IF(B20&gt;=3,3,"")</f>
        <v>3</v>
      </c>
      <c r="E22" s="31" t="s">
        <v>56</v>
      </c>
      <c r="F22" s="18"/>
      <c r="G22" s="16"/>
      <c r="H22" s="19"/>
      <c r="I22" s="20">
        <f>IF(B20&gt;=3,1/B20,"")</f>
        <v>0.3333333333333333</v>
      </c>
      <c r="J22" s="21">
        <f>IF(B20&gt;=3,IF(ISBLANK(G22),F22*I22,F22*I22*0.75+H22*I22*0.25),"")</f>
        <v>0</v>
      </c>
      <c r="K22" s="22"/>
    </row>
    <row r="23" spans="1:11" ht="12.75">
      <c r="A23" s="4">
        <v>10</v>
      </c>
      <c r="B23" s="5">
        <v>3</v>
      </c>
      <c r="C23" s="5" t="s">
        <v>35</v>
      </c>
      <c r="D23" s="6">
        <f>IF(B23&gt;=1,1,"")</f>
        <v>1</v>
      </c>
      <c r="E23" s="7">
        <v>144</v>
      </c>
      <c r="F23" s="8"/>
      <c r="G23" s="5" t="s">
        <v>18</v>
      </c>
      <c r="H23" s="9"/>
      <c r="I23" s="10">
        <f>IF(B23&gt;=1,1/B23,"")</f>
        <v>0.3333333333333333</v>
      </c>
      <c r="J23" s="11">
        <f>IF(B23&gt;=1,IF(ISBLANK(G23),F23*I23,F23*I23*0.75+H23*I23*0.25),"")</f>
        <v>0</v>
      </c>
      <c r="K23" s="12"/>
    </row>
    <row r="24" spans="1:11" ht="12.75">
      <c r="A24" s="15"/>
      <c r="B24" s="16"/>
      <c r="C24" s="16"/>
      <c r="D24" s="17">
        <f>IF(B23&gt;=2,2,"")</f>
        <v>2</v>
      </c>
      <c r="E24" s="15">
        <v>12</v>
      </c>
      <c r="F24" s="18"/>
      <c r="G24" s="16"/>
      <c r="H24" s="19"/>
      <c r="I24" s="20">
        <f>IF(B23&gt;=2,1/B23,"")</f>
        <v>0.3333333333333333</v>
      </c>
      <c r="J24" s="21">
        <f>IF(B23&gt;=2,IF(ISBLANK(G24),F24*I24,F24*I24*0.75+H24*I24*0.25),"")</f>
        <v>0</v>
      </c>
      <c r="K24" s="22"/>
    </row>
    <row r="25" spans="1:11" ht="12.75">
      <c r="A25" s="15"/>
      <c r="B25" s="16"/>
      <c r="C25" s="16"/>
      <c r="D25" s="17">
        <f>IF(B23&gt;=3,3,"")</f>
        <v>3</v>
      </c>
      <c r="E25" s="31" t="s">
        <v>36</v>
      </c>
      <c r="F25" s="18"/>
      <c r="G25" s="16"/>
      <c r="H25" s="19"/>
      <c r="I25" s="20">
        <f>IF(B23&gt;=3,1/B23,"")</f>
        <v>0.3333333333333333</v>
      </c>
      <c r="J25" s="21">
        <f>IF(B23&gt;=3,IF(ISBLANK(G25),F25*I25,F25*I25*0.75+H25*I25*0.25),"")</f>
        <v>0</v>
      </c>
      <c r="K25" s="22"/>
    </row>
    <row r="26" spans="1:11" ht="12.75">
      <c r="A26" s="4">
        <v>11</v>
      </c>
      <c r="B26" s="5">
        <v>1</v>
      </c>
      <c r="C26" s="35" t="s">
        <v>58</v>
      </c>
      <c r="D26" s="6">
        <f>IF(B26&gt;=1,1,"")</f>
        <v>1</v>
      </c>
      <c r="E26" s="30" t="s">
        <v>38</v>
      </c>
      <c r="F26" s="8"/>
      <c r="G26" s="5"/>
      <c r="H26" s="9"/>
      <c r="I26" s="10">
        <f>IF(B26&gt;=1,1/B26,"")</f>
        <v>1</v>
      </c>
      <c r="J26" s="11">
        <f>IF(B26&gt;=1,IF(ISBLANK(G26),F26*I26,F26*I26*0.75+H26*I26*0.25),"")</f>
        <v>0</v>
      </c>
      <c r="K26" s="12"/>
    </row>
    <row r="27" spans="1:11" ht="12.75">
      <c r="A27" s="4">
        <v>12</v>
      </c>
      <c r="B27" s="5">
        <v>1</v>
      </c>
      <c r="C27" s="5" t="s">
        <v>39</v>
      </c>
      <c r="D27" s="6">
        <f>IF(B27&gt;=1,1,"")</f>
        <v>1</v>
      </c>
      <c r="E27" s="30" t="s">
        <v>40</v>
      </c>
      <c r="F27" s="8"/>
      <c r="G27" s="5"/>
      <c r="H27" s="9"/>
      <c r="I27" s="10">
        <f>IF(B27&gt;=1,1/B27,"")</f>
        <v>1</v>
      </c>
      <c r="J27" s="11">
        <f>IF(B27&gt;=1,IF(ISBLANK(G27),F27*I27,F27*I27*0.75+H27*I27*0.25),"")</f>
        <v>0</v>
      </c>
      <c r="K27" s="12"/>
    </row>
    <row r="28" ht="12.75"/>
    <row r="30" ht="12.75"/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7" dxfId="1" stopIfTrue="1">
      <formula>(M13="Fejl i points/antal opgaver!")</formula>
    </cfRule>
  </conditionalFormatting>
  <conditionalFormatting sqref="N6:N7">
    <cfRule type="expression" priority="38" dxfId="36" stopIfTrue="1">
      <formula>($N$6&gt;=50%)</formula>
    </cfRule>
  </conditionalFormatting>
  <conditionalFormatting sqref="H2:H6">
    <cfRule type="expression" priority="34" dxfId="0" stopIfTrue="1">
      <formula>(G2&lt;&gt;"")*(H2="")</formula>
    </cfRule>
  </conditionalFormatting>
  <conditionalFormatting sqref="D2:D6">
    <cfRule type="expression" priority="35" dxfId="1" stopIfTrue="1">
      <formula>NOT(ISNUMBER(D2))*(D2&lt;&gt;"")</formula>
    </cfRule>
  </conditionalFormatting>
  <conditionalFormatting sqref="F2:F6">
    <cfRule type="expression" priority="36" dxfId="0" stopIfTrue="1">
      <formula>(F2="")</formula>
    </cfRule>
  </conditionalFormatting>
  <conditionalFormatting sqref="H7:H8">
    <cfRule type="expression" priority="31" dxfId="0" stopIfTrue="1">
      <formula>(G7&lt;&gt;"")*(H7="")</formula>
    </cfRule>
  </conditionalFormatting>
  <conditionalFormatting sqref="D7:D8">
    <cfRule type="expression" priority="32" dxfId="1" stopIfTrue="1">
      <formula>NOT(ISNUMBER(D7))*(D7&lt;&gt;"")</formula>
    </cfRule>
  </conditionalFormatting>
  <conditionalFormatting sqref="F7:F8">
    <cfRule type="expression" priority="33" dxfId="0" stopIfTrue="1">
      <formula>(F7="")</formula>
    </cfRule>
  </conditionalFormatting>
  <conditionalFormatting sqref="H9:H10">
    <cfRule type="expression" priority="28" dxfId="0" stopIfTrue="1">
      <formula>(G9&lt;&gt;"")*(H9="")</formula>
    </cfRule>
  </conditionalFormatting>
  <conditionalFormatting sqref="D9:D10">
    <cfRule type="expression" priority="29" dxfId="1" stopIfTrue="1">
      <formula>NOT(ISNUMBER(D9))*(D9&lt;&gt;"")</formula>
    </cfRule>
  </conditionalFormatting>
  <conditionalFormatting sqref="F9:F10">
    <cfRule type="expression" priority="30" dxfId="0" stopIfTrue="1">
      <formula>(F9="")</formula>
    </cfRule>
  </conditionalFormatting>
  <conditionalFormatting sqref="H11:H12">
    <cfRule type="expression" priority="25" dxfId="0" stopIfTrue="1">
      <formula>(G11&lt;&gt;"")*(H11="")</formula>
    </cfRule>
  </conditionalFormatting>
  <conditionalFormatting sqref="D11:D12">
    <cfRule type="expression" priority="26" dxfId="1" stopIfTrue="1">
      <formula>NOT(ISNUMBER(D11))*(D11&lt;&gt;"")</formula>
    </cfRule>
  </conditionalFormatting>
  <conditionalFormatting sqref="F11:F12">
    <cfRule type="expression" priority="27" dxfId="0" stopIfTrue="1">
      <formula>(F11="")</formula>
    </cfRule>
  </conditionalFormatting>
  <conditionalFormatting sqref="H13">
    <cfRule type="expression" priority="22" dxfId="0" stopIfTrue="1">
      <formula>(G13&lt;&gt;"")*(H13="")</formula>
    </cfRule>
  </conditionalFormatting>
  <conditionalFormatting sqref="D13">
    <cfRule type="expression" priority="23" dxfId="1" stopIfTrue="1">
      <formula>NOT(ISNUMBER(D13))*(D13&lt;&gt;"")</formula>
    </cfRule>
  </conditionalFormatting>
  <conditionalFormatting sqref="F13">
    <cfRule type="expression" priority="24" dxfId="0" stopIfTrue="1">
      <formula>(F13="")</formula>
    </cfRule>
  </conditionalFormatting>
  <conditionalFormatting sqref="H14:H15">
    <cfRule type="expression" priority="19" dxfId="0" stopIfTrue="1">
      <formula>(G14&lt;&gt;"")*(H14="")</formula>
    </cfRule>
  </conditionalFormatting>
  <conditionalFormatting sqref="D14:D15">
    <cfRule type="expression" priority="20" dxfId="1" stopIfTrue="1">
      <formula>NOT(ISNUMBER(D14))*(D14&lt;&gt;"")</formula>
    </cfRule>
  </conditionalFormatting>
  <conditionalFormatting sqref="F14:F15">
    <cfRule type="expression" priority="21" dxfId="0" stopIfTrue="1">
      <formula>(F14="")</formula>
    </cfRule>
  </conditionalFormatting>
  <conditionalFormatting sqref="H16:H17">
    <cfRule type="expression" priority="16" dxfId="0" stopIfTrue="1">
      <formula>(G16&lt;&gt;"")*(H16="")</formula>
    </cfRule>
  </conditionalFormatting>
  <conditionalFormatting sqref="D16:D17">
    <cfRule type="expression" priority="17" dxfId="1" stopIfTrue="1">
      <formula>NOT(ISNUMBER(D16))*(D16&lt;&gt;"")</formula>
    </cfRule>
  </conditionalFormatting>
  <conditionalFormatting sqref="F16:F17">
    <cfRule type="expression" priority="18" dxfId="0" stopIfTrue="1">
      <formula>(F16="")</formula>
    </cfRule>
  </conditionalFormatting>
  <conditionalFormatting sqref="H18:H19">
    <cfRule type="expression" priority="13" dxfId="0" stopIfTrue="1">
      <formula>(G18&lt;&gt;"")*(H18="")</formula>
    </cfRule>
  </conditionalFormatting>
  <conditionalFormatting sqref="D18:D19">
    <cfRule type="expression" priority="14" dxfId="1" stopIfTrue="1">
      <formula>NOT(ISNUMBER(D18))*(D18&lt;&gt;"")</formula>
    </cfRule>
  </conditionalFormatting>
  <conditionalFormatting sqref="F18:F19">
    <cfRule type="expression" priority="15" dxfId="0" stopIfTrue="1">
      <formula>(F18="")</formula>
    </cfRule>
  </conditionalFormatting>
  <conditionalFormatting sqref="H20:H22">
    <cfRule type="expression" priority="10" dxfId="0" stopIfTrue="1">
      <formula>(G20&lt;&gt;"")*(H20="")</formula>
    </cfRule>
  </conditionalFormatting>
  <conditionalFormatting sqref="D20:D22">
    <cfRule type="expression" priority="11" dxfId="1" stopIfTrue="1">
      <formula>NOT(ISNUMBER(D20))*(D20&lt;&gt;"")</formula>
    </cfRule>
  </conditionalFormatting>
  <conditionalFormatting sqref="F20:F22">
    <cfRule type="expression" priority="12" dxfId="0" stopIfTrue="1">
      <formula>(F20="")</formula>
    </cfRule>
  </conditionalFormatting>
  <conditionalFormatting sqref="H23:H25">
    <cfRule type="expression" priority="7" dxfId="0" stopIfTrue="1">
      <formula>(G23&lt;&gt;"")*(H23="")</formula>
    </cfRule>
  </conditionalFormatting>
  <conditionalFormatting sqref="D23:D25">
    <cfRule type="expression" priority="8" dxfId="1" stopIfTrue="1">
      <formula>NOT(ISNUMBER(D23))*(D23&lt;&gt;"")</formula>
    </cfRule>
  </conditionalFormatting>
  <conditionalFormatting sqref="F23:F25">
    <cfRule type="expression" priority="9" dxfId="0" stopIfTrue="1">
      <formula>(F23="")</formula>
    </cfRule>
  </conditionalFormatting>
  <conditionalFormatting sqref="H26">
    <cfRule type="expression" priority="4" dxfId="0" stopIfTrue="1">
      <formula>(G26&lt;&gt;"")*(H26="")</formula>
    </cfRule>
  </conditionalFormatting>
  <conditionalFormatting sqref="D26">
    <cfRule type="expression" priority="5" dxfId="1" stopIfTrue="1">
      <formula>NOT(ISNUMBER(D26))*(D26&lt;&gt;"")</formula>
    </cfRule>
  </conditionalFormatting>
  <conditionalFormatting sqref="F26">
    <cfRule type="expression" priority="6" dxfId="0" stopIfTrue="1">
      <formula>(F26="")</formula>
    </cfRule>
  </conditionalFormatting>
  <conditionalFormatting sqref="H27">
    <cfRule type="expression" priority="1" dxfId="0" stopIfTrue="1">
      <formula>(G27&lt;&gt;"")*(H27="")</formula>
    </cfRule>
  </conditionalFormatting>
  <conditionalFormatting sqref="D27">
    <cfRule type="expression" priority="2" dxfId="1" stopIfTrue="1">
      <formula>NOT(ISNUMBER(D27))*(D27&lt;&gt;"")</formula>
    </cfRule>
  </conditionalFormatting>
  <conditionalFormatting sqref="F27">
    <cfRule type="expression" priority="3" dxfId="0" stopIfTrue="1">
      <formula>(F27="")</formula>
    </cfRule>
  </conditionalFormatting>
  <dataValidations count="1">
    <dataValidation type="decimal" allowBlank="1" showInputMessage="1" showErrorMessage="1" error="Tallet skal ligge mellem 0 og 1 (inklusive)" sqref="F2:F27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zoomScalePageLayoutView="0" workbookViewId="0" topLeftCell="A1">
      <selection activeCell="N5" sqref="N5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6" t="s">
        <v>0</v>
      </c>
      <c r="B1" s="37"/>
      <c r="C1" s="37"/>
      <c r="D1" s="38"/>
      <c r="E1" s="39" t="s">
        <v>1</v>
      </c>
      <c r="F1" s="40"/>
      <c r="G1" s="40"/>
      <c r="H1" s="41"/>
      <c r="I1" s="42" t="s">
        <v>2</v>
      </c>
      <c r="J1" s="43"/>
      <c r="K1" s="1" t="s">
        <v>3</v>
      </c>
      <c r="M1" s="44" t="s">
        <v>4</v>
      </c>
      <c r="N1" s="45"/>
    </row>
    <row r="2" spans="1:14" ht="12.75">
      <c r="A2" s="4">
        <v>1</v>
      </c>
      <c r="B2" s="5">
        <v>5</v>
      </c>
      <c r="C2" s="5" t="s">
        <v>5</v>
      </c>
      <c r="D2" s="6">
        <f>IF(B2&gt;=1,1,"")</f>
        <v>1</v>
      </c>
      <c r="E2" s="7">
        <v>350</v>
      </c>
      <c r="F2" s="8"/>
      <c r="G2" s="5" t="s">
        <v>6</v>
      </c>
      <c r="H2" s="9"/>
      <c r="I2" s="10">
        <f>IF(B2&gt;=1,1/B2,"")</f>
        <v>0.2</v>
      </c>
      <c r="J2" s="11">
        <f>IF(B2&gt;=1,IF(ISBLANK(G2),F2*I2,F2*I2*0.75+H2*I2*0.25),"")</f>
        <v>0</v>
      </c>
      <c r="K2" s="12"/>
      <c r="M2" s="32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7</v>
      </c>
      <c r="F3" s="18"/>
      <c r="G3" s="16" t="s">
        <v>8</v>
      </c>
      <c r="H3" s="19"/>
      <c r="I3" s="20">
        <f>IF(B2&gt;=2,1/B2,"")</f>
        <v>0.2</v>
      </c>
      <c r="J3" s="21">
        <f>IF(B2&gt;=2,IF(ISBLANK(G3),F3*I3,F3*I3*0.75+H3*I3*0.25),"")</f>
        <v>0</v>
      </c>
      <c r="K3" s="22"/>
      <c r="M3" s="33" t="s">
        <v>9</v>
      </c>
      <c r="N3" s="24" t="str">
        <f>Niveau</f>
        <v>Trin 2</v>
      </c>
    </row>
    <row r="4" spans="1:14" ht="12.75">
      <c r="A4" s="15"/>
      <c r="B4" s="16"/>
      <c r="C4" s="16"/>
      <c r="D4" s="17">
        <f>IF(B2&gt;=3,3,"")</f>
        <v>3</v>
      </c>
      <c r="E4" s="15">
        <v>35</v>
      </c>
      <c r="F4" s="18"/>
      <c r="G4" s="16"/>
      <c r="H4" s="19"/>
      <c r="I4" s="20">
        <f>IF(B2&gt;=3,1/B2,"")</f>
        <v>0.2</v>
      </c>
      <c r="J4" s="21">
        <f>IF(B2&gt;=3,IF(ISBLANK(G4),F4*I4,F4*I4*0.75+H4*I4*0.25),"")</f>
        <v>0</v>
      </c>
      <c r="K4" s="22"/>
      <c r="M4" s="33" t="s">
        <v>10</v>
      </c>
      <c r="N4" s="24" t="s">
        <v>62</v>
      </c>
    </row>
    <row r="5" spans="1:14" ht="12.75">
      <c r="A5" s="15"/>
      <c r="B5" s="16"/>
      <c r="C5" s="16"/>
      <c r="D5" s="17">
        <f>IF(B2&gt;=4,4,"")</f>
        <v>4</v>
      </c>
      <c r="E5" s="25" t="s">
        <v>11</v>
      </c>
      <c r="F5" s="18"/>
      <c r="G5" s="16"/>
      <c r="H5" s="19"/>
      <c r="I5" s="20">
        <f>IF(B2&gt;=4,1/B2,"")</f>
        <v>0.2</v>
      </c>
      <c r="J5" s="21">
        <f>IF(B2&gt;=4,IF(ISBLANK(G5),F5*I5,F5*I5*0.75+H5*I5*0.25),"")</f>
        <v>0</v>
      </c>
      <c r="K5" s="22"/>
      <c r="M5" s="33" t="s">
        <v>2</v>
      </c>
      <c r="N5" s="26">
        <f>SUM(J:J)</f>
        <v>0</v>
      </c>
    </row>
    <row r="6" spans="1:14" ht="12.75">
      <c r="A6" s="15"/>
      <c r="B6" s="16"/>
      <c r="C6" s="16"/>
      <c r="D6" s="17">
        <f>IF(B2&gt;=5,5,"")</f>
        <v>5</v>
      </c>
      <c r="E6" s="15">
        <v>6</v>
      </c>
      <c r="F6" s="18"/>
      <c r="G6" s="16"/>
      <c r="H6" s="19"/>
      <c r="I6" s="20">
        <f>IF(B2&gt;=5,1/B2,"")</f>
        <v>0.2</v>
      </c>
      <c r="J6" s="21">
        <f>IF(B2&gt;=5,IF(ISBLANK(G6),F6*I6,F6*I6*0.75+H6*I6*0.25),"")</f>
        <v>0</v>
      </c>
      <c r="K6" s="22"/>
      <c r="M6" s="33" t="s">
        <v>12</v>
      </c>
      <c r="N6" s="27">
        <f>N5/SUM(I:I)</f>
        <v>0</v>
      </c>
    </row>
    <row r="7" spans="1:14" ht="12.75">
      <c r="A7" s="4">
        <v>2</v>
      </c>
      <c r="B7" s="5">
        <v>2</v>
      </c>
      <c r="C7" s="5" t="s">
        <v>13</v>
      </c>
      <c r="D7" s="6">
        <f>IF(B7&gt;=1,1,"")</f>
        <v>1</v>
      </c>
      <c r="E7" s="7">
        <v>20</v>
      </c>
      <c r="F7" s="8"/>
      <c r="G7" s="5" t="s">
        <v>14</v>
      </c>
      <c r="H7" s="9"/>
      <c r="I7" s="10">
        <f>IF(B7&gt;=1,1/B7,"")</f>
        <v>0.5</v>
      </c>
      <c r="J7" s="11">
        <f>IF(B7&gt;=1,IF(ISBLANK(G7),F7*I7,F7*I7*0.75+H7*I7*0.25),"")</f>
        <v>0</v>
      </c>
      <c r="K7" s="12"/>
      <c r="M7" s="28" t="s">
        <v>15</v>
      </c>
      <c r="N7" s="29" t="str">
        <f>IF(N6&gt;=50%,"Bestået","Ikke bestået")</f>
        <v>Ikke bestået</v>
      </c>
    </row>
    <row r="8" spans="1:11" ht="12.75">
      <c r="A8" s="15"/>
      <c r="B8" s="16"/>
      <c r="C8" s="16"/>
      <c r="D8" s="17">
        <f>IF(B7&gt;=2,2,"")</f>
        <v>2</v>
      </c>
      <c r="E8" s="15">
        <v>3</v>
      </c>
      <c r="F8" s="18"/>
      <c r="G8" s="16" t="s">
        <v>16</v>
      </c>
      <c r="H8" s="19"/>
      <c r="I8" s="20">
        <f>IF(B7&gt;=2,1/B7,"")</f>
        <v>0.5</v>
      </c>
      <c r="J8" s="21">
        <f>IF(B7&gt;=2,IF(ISBLANK(G8),F8*I8,F8*I8*0.75+H8*I8*0.25),"")</f>
        <v>0</v>
      </c>
      <c r="K8" s="22"/>
    </row>
    <row r="9" spans="1:14" ht="12.75">
      <c r="A9" s="4">
        <v>3</v>
      </c>
      <c r="B9" s="5">
        <v>2</v>
      </c>
      <c r="C9" s="5" t="s">
        <v>46</v>
      </c>
      <c r="D9" s="6">
        <f>IF(B9&gt;=1,1,"")</f>
        <v>1</v>
      </c>
      <c r="E9" s="7">
        <v>1750</v>
      </c>
      <c r="F9" s="8"/>
      <c r="G9" s="5" t="s">
        <v>18</v>
      </c>
      <c r="H9" s="9"/>
      <c r="I9" s="10">
        <f>IF(B9&gt;=1,1/B9,"")</f>
        <v>0.5</v>
      </c>
      <c r="J9" s="11">
        <f>IF(B9&gt;=1,IF(ISBLANK(G9),F9*I9,F9*I9*0.75+H9*I9*0.25),"")</f>
        <v>0</v>
      </c>
      <c r="K9" s="12"/>
      <c r="M9" s="46" t="s">
        <v>19</v>
      </c>
      <c r="N9" s="46"/>
    </row>
    <row r="10" spans="1:11" ht="12.75">
      <c r="A10" s="15"/>
      <c r="B10" s="16"/>
      <c r="C10" s="16"/>
      <c r="D10" s="17">
        <f>IF(B9&gt;=2,2,"")</f>
        <v>2</v>
      </c>
      <c r="E10" s="15">
        <v>959</v>
      </c>
      <c r="F10" s="18"/>
      <c r="G10" s="16" t="s">
        <v>18</v>
      </c>
      <c r="H10" s="19"/>
      <c r="I10" s="20">
        <f>IF(B9&gt;=2,1/B9,"")</f>
        <v>0.5</v>
      </c>
      <c r="J10" s="21">
        <f>IF(B9&gt;=2,IF(ISBLANK(G10),F10*I10,F10*I10*0.75+H10*I10*0.25),"")</f>
        <v>0</v>
      </c>
      <c r="K10" s="22"/>
    </row>
    <row r="11" spans="1:11" ht="12.75">
      <c r="A11" s="4">
        <v>4</v>
      </c>
      <c r="B11" s="5">
        <v>2</v>
      </c>
      <c r="C11" s="5" t="s">
        <v>47</v>
      </c>
      <c r="D11" s="6">
        <f>IF(B11&gt;=1,1,"")</f>
        <v>1</v>
      </c>
      <c r="E11" s="7">
        <v>825</v>
      </c>
      <c r="F11" s="8"/>
      <c r="G11" s="5" t="s">
        <v>18</v>
      </c>
      <c r="H11" s="9"/>
      <c r="I11" s="10">
        <f>IF(B11&gt;=1,1/B11,"")</f>
        <v>0.5</v>
      </c>
      <c r="J11" s="11">
        <f>IF(B11&gt;=1,IF(ISBLANK(G11),F11*I11,F11*I11*0.75+H11*I11*0.25),"")</f>
        <v>0</v>
      </c>
      <c r="K11" s="12"/>
    </row>
    <row r="12" spans="1:11" ht="12.75">
      <c r="A12" s="15"/>
      <c r="B12" s="16"/>
      <c r="C12" s="16"/>
      <c r="D12" s="17">
        <f>IF(B11&gt;=2,2,"")</f>
        <v>2</v>
      </c>
      <c r="E12" s="15">
        <v>3264</v>
      </c>
      <c r="F12" s="18"/>
      <c r="G12" s="16" t="s">
        <v>18</v>
      </c>
      <c r="H12" s="19"/>
      <c r="I12" s="20">
        <f>IF(B11&gt;=2,1/B11,"")</f>
        <v>0.5</v>
      </c>
      <c r="J12" s="21">
        <f>IF(B11&gt;=2,IF(ISBLANK(G12),F12*I12,F12*I12*0.75+H12*I12*0.25),"")</f>
        <v>0</v>
      </c>
      <c r="K12" s="22"/>
    </row>
    <row r="13" spans="1:14" ht="12.75">
      <c r="A13" s="4">
        <v>5</v>
      </c>
      <c r="B13" s="5">
        <v>1</v>
      </c>
      <c r="C13" s="5" t="s">
        <v>21</v>
      </c>
      <c r="D13" s="6">
        <f>IF(B13&gt;=1,1,"")</f>
        <v>1</v>
      </c>
      <c r="E13" s="30" t="s">
        <v>22</v>
      </c>
      <c r="F13" s="8"/>
      <c r="G13" s="5"/>
      <c r="H13" s="9"/>
      <c r="I13" s="10">
        <f>IF(B13&gt;=1,1/B13,"")</f>
        <v>1</v>
      </c>
      <c r="J13" s="11">
        <f>IF(B13&gt;=1,IF(ISBLANK(G13),F13*I13,F13*I13*0.75+H13*I13*0.25),"")</f>
        <v>0</v>
      </c>
      <c r="K13" s="12"/>
      <c r="M13" s="47">
        <f>IF(SUM(I:I)&lt;&gt;AntalOpgaver,"Fejl i points/antal opgaver!","")</f>
      </c>
      <c r="N13" s="47"/>
    </row>
    <row r="14" spans="1:11" ht="12.75">
      <c r="A14" s="4">
        <v>6</v>
      </c>
      <c r="B14" s="5">
        <v>2</v>
      </c>
      <c r="C14" s="5" t="s">
        <v>23</v>
      </c>
      <c r="D14" s="6">
        <f>IF(B14&gt;=1,1,"")</f>
        <v>1</v>
      </c>
      <c r="E14" s="7">
        <v>4.02</v>
      </c>
      <c r="F14" s="8"/>
      <c r="G14" s="5" t="s">
        <v>6</v>
      </c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670</v>
      </c>
      <c r="F15" s="18"/>
      <c r="G15" s="16" t="s">
        <v>24</v>
      </c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7</v>
      </c>
      <c r="B16" s="5">
        <v>2</v>
      </c>
      <c r="C16" s="5" t="s">
        <v>50</v>
      </c>
      <c r="D16" s="6">
        <f>IF(B16&gt;=1,1,"")</f>
        <v>1</v>
      </c>
      <c r="E16" s="30" t="s">
        <v>51</v>
      </c>
      <c r="F16" s="8"/>
      <c r="G16" s="5"/>
      <c r="H16" s="9"/>
      <c r="I16" s="10">
        <f>IF(B16&gt;=1,1/B16,"")</f>
        <v>0.5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31">
        <v>1490.38</v>
      </c>
      <c r="F17" s="18"/>
      <c r="G17" s="16"/>
      <c r="H17" s="19"/>
      <c r="I17" s="20">
        <f>IF(B16&gt;=2,1/B16,"")</f>
        <v>0.5</v>
      </c>
      <c r="J17" s="21">
        <f>IF(B16&gt;=2,IF(ISBLANK(G17),F17*I17,F17*I17*0.75+H17*I17*0.25),"")</f>
        <v>0</v>
      </c>
      <c r="K17" s="22"/>
    </row>
    <row r="18" spans="1:11" ht="12.75">
      <c r="A18" s="4">
        <v>8</v>
      </c>
      <c r="B18" s="5">
        <v>2</v>
      </c>
      <c r="C18" s="5" t="s">
        <v>52</v>
      </c>
      <c r="D18" s="6">
        <f>IF(B18&gt;=1,1,"")</f>
        <v>1</v>
      </c>
      <c r="E18" s="30" t="s">
        <v>53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31" t="s">
        <v>54</v>
      </c>
      <c r="F19" s="18"/>
      <c r="G19" s="16" t="s">
        <v>30</v>
      </c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9</v>
      </c>
      <c r="B20" s="5">
        <v>3</v>
      </c>
      <c r="C20" s="5" t="s">
        <v>31</v>
      </c>
      <c r="D20" s="6">
        <f>IF(B20&gt;=1,1,"")</f>
        <v>1</v>
      </c>
      <c r="E20" s="30" t="s">
        <v>32</v>
      </c>
      <c r="F20" s="8"/>
      <c r="G20" s="5"/>
      <c r="H20" s="9"/>
      <c r="I20" s="10">
        <f>IF(B20&gt;=1,1/B20,"")</f>
        <v>0.3333333333333333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1" t="s">
        <v>33</v>
      </c>
      <c r="F21" s="18"/>
      <c r="G21" s="16"/>
      <c r="H21" s="19"/>
      <c r="I21" s="20">
        <f>IF(B20&gt;=2,1/B20,"")</f>
        <v>0.3333333333333333</v>
      </c>
      <c r="J21" s="21">
        <f>IF(B20&gt;=2,IF(ISBLANK(G21),F21*I21,F21*I21*0.75+H21*I21*0.25),"")</f>
        <v>0</v>
      </c>
      <c r="K21" s="22"/>
    </row>
    <row r="22" spans="1:11" ht="12.75">
      <c r="A22" s="15"/>
      <c r="B22" s="16"/>
      <c r="C22" s="16"/>
      <c r="D22" s="17">
        <f>IF(B20&gt;=3,3,"")</f>
        <v>3</v>
      </c>
      <c r="E22" s="31" t="s">
        <v>34</v>
      </c>
      <c r="F22" s="18"/>
      <c r="G22" s="16"/>
      <c r="H22" s="19"/>
      <c r="I22" s="20">
        <f>IF(B20&gt;=3,1/B20,"")</f>
        <v>0.3333333333333333</v>
      </c>
      <c r="J22" s="21">
        <f>IF(B20&gt;=3,IF(ISBLANK(G22),F22*I22,F22*I22*0.75+H22*I22*0.25),"")</f>
        <v>0</v>
      </c>
      <c r="K22" s="22"/>
    </row>
    <row r="23" spans="1:11" ht="12.75">
      <c r="A23" s="4">
        <v>10</v>
      </c>
      <c r="B23" s="5">
        <v>3</v>
      </c>
      <c r="C23" s="5" t="s">
        <v>35</v>
      </c>
      <c r="D23" s="6">
        <f>IF(B23&gt;=1,1,"")</f>
        <v>1</v>
      </c>
      <c r="E23" s="7">
        <v>144</v>
      </c>
      <c r="F23" s="8"/>
      <c r="G23" s="5" t="s">
        <v>18</v>
      </c>
      <c r="H23" s="9"/>
      <c r="I23" s="10">
        <f>IF(B23&gt;=1,1/B23,"")</f>
        <v>0.3333333333333333</v>
      </c>
      <c r="J23" s="11">
        <f>IF(B23&gt;=1,IF(ISBLANK(G23),F23*I23,F23*I23*0.75+H23*I23*0.25),"")</f>
        <v>0</v>
      </c>
      <c r="K23" s="12"/>
    </row>
    <row r="24" spans="1:11" ht="12.75">
      <c r="A24" s="15"/>
      <c r="B24" s="16"/>
      <c r="C24" s="16"/>
      <c r="D24" s="17">
        <f>IF(B23&gt;=2,2,"")</f>
        <v>2</v>
      </c>
      <c r="E24" s="15">
        <v>12</v>
      </c>
      <c r="F24" s="18"/>
      <c r="G24" s="16"/>
      <c r="H24" s="19"/>
      <c r="I24" s="20">
        <f>IF(B23&gt;=2,1/B23,"")</f>
        <v>0.3333333333333333</v>
      </c>
      <c r="J24" s="21">
        <f>IF(B23&gt;=2,IF(ISBLANK(G24),F24*I24,F24*I24*0.75+H24*I24*0.25),"")</f>
        <v>0</v>
      </c>
      <c r="K24" s="22"/>
    </row>
    <row r="25" spans="1:11" ht="12.75">
      <c r="A25" s="15"/>
      <c r="B25" s="16"/>
      <c r="C25" s="16"/>
      <c r="D25" s="17">
        <f>IF(B23&gt;=3,3,"")</f>
        <v>3</v>
      </c>
      <c r="E25" s="31" t="s">
        <v>36</v>
      </c>
      <c r="F25" s="18"/>
      <c r="G25" s="16"/>
      <c r="H25" s="19"/>
      <c r="I25" s="20">
        <f>IF(B23&gt;=3,1/B23,"")</f>
        <v>0.3333333333333333</v>
      </c>
      <c r="J25" s="21">
        <f>IF(B23&gt;=3,IF(ISBLANK(G25),F25*I25,F25*I25*0.75+H25*I25*0.25),"")</f>
        <v>0</v>
      </c>
      <c r="K25" s="22"/>
    </row>
    <row r="26" spans="1:11" ht="12.75">
      <c r="A26" s="4">
        <v>11</v>
      </c>
      <c r="B26" s="5">
        <v>1</v>
      </c>
      <c r="C26" s="35" t="s">
        <v>58</v>
      </c>
      <c r="D26" s="6">
        <f>IF(B26&gt;=1,1,"")</f>
        <v>1</v>
      </c>
      <c r="E26" s="30" t="s">
        <v>38</v>
      </c>
      <c r="F26" s="8"/>
      <c r="G26" s="5"/>
      <c r="H26" s="9"/>
      <c r="I26" s="10">
        <f>IF(B26&gt;=1,1/B26,"")</f>
        <v>1</v>
      </c>
      <c r="J26" s="11">
        <f>IF(B26&gt;=1,IF(ISBLANK(G26),F26*I26,F26*I26*0.75+H26*I26*0.25),"")</f>
        <v>0</v>
      </c>
      <c r="K26" s="12"/>
    </row>
    <row r="27" spans="1:11" ht="12.75">
      <c r="A27" s="4">
        <v>12</v>
      </c>
      <c r="B27" s="5">
        <v>1</v>
      </c>
      <c r="C27" s="5" t="s">
        <v>59</v>
      </c>
      <c r="D27" s="6">
        <f>IF(B27&gt;=1,1,"")</f>
        <v>1</v>
      </c>
      <c r="E27" s="30" t="s">
        <v>56</v>
      </c>
      <c r="F27" s="8"/>
      <c r="G27" s="5"/>
      <c r="H27" s="9"/>
      <c r="I27" s="10">
        <f>IF(B27&gt;=1,1/B27,"")</f>
        <v>1</v>
      </c>
      <c r="J27" s="11">
        <f>IF(B27&gt;=1,IF(ISBLANK(G27),F27*I27,F27*I27*0.75+H27*I27*0.25),"")</f>
        <v>0</v>
      </c>
      <c r="K27" s="12"/>
    </row>
    <row r="28" ht="12.75"/>
    <row r="30" ht="12.75"/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7" dxfId="1" stopIfTrue="1">
      <formula>(M13="Fejl i points/antal opgaver!")</formula>
    </cfRule>
  </conditionalFormatting>
  <conditionalFormatting sqref="N6:N7">
    <cfRule type="expression" priority="38" dxfId="36" stopIfTrue="1">
      <formula>($N$6&gt;=50%)</formula>
    </cfRule>
  </conditionalFormatting>
  <conditionalFormatting sqref="H2:H6">
    <cfRule type="expression" priority="34" dxfId="0" stopIfTrue="1">
      <formula>(G2&lt;&gt;"")*(H2="")</formula>
    </cfRule>
  </conditionalFormatting>
  <conditionalFormatting sqref="D2:D6">
    <cfRule type="expression" priority="35" dxfId="1" stopIfTrue="1">
      <formula>NOT(ISNUMBER(D2))*(D2&lt;&gt;"")</formula>
    </cfRule>
  </conditionalFormatting>
  <conditionalFormatting sqref="F2:F6">
    <cfRule type="expression" priority="36" dxfId="0" stopIfTrue="1">
      <formula>(F2="")</formula>
    </cfRule>
  </conditionalFormatting>
  <conditionalFormatting sqref="H7:H8">
    <cfRule type="expression" priority="31" dxfId="0" stopIfTrue="1">
      <formula>(G7&lt;&gt;"")*(H7="")</formula>
    </cfRule>
  </conditionalFormatting>
  <conditionalFormatting sqref="D7:D8">
    <cfRule type="expression" priority="32" dxfId="1" stopIfTrue="1">
      <formula>NOT(ISNUMBER(D7))*(D7&lt;&gt;"")</formula>
    </cfRule>
  </conditionalFormatting>
  <conditionalFormatting sqref="F7:F8">
    <cfRule type="expression" priority="33" dxfId="0" stopIfTrue="1">
      <formula>(F7="")</formula>
    </cfRule>
  </conditionalFormatting>
  <conditionalFormatting sqref="H9:H10">
    <cfRule type="expression" priority="28" dxfId="0" stopIfTrue="1">
      <formula>(G9&lt;&gt;"")*(H9="")</formula>
    </cfRule>
  </conditionalFormatting>
  <conditionalFormatting sqref="D9:D10">
    <cfRule type="expression" priority="29" dxfId="1" stopIfTrue="1">
      <formula>NOT(ISNUMBER(D9))*(D9&lt;&gt;"")</formula>
    </cfRule>
  </conditionalFormatting>
  <conditionalFormatting sqref="F9:F10">
    <cfRule type="expression" priority="30" dxfId="0" stopIfTrue="1">
      <formula>(F9="")</formula>
    </cfRule>
  </conditionalFormatting>
  <conditionalFormatting sqref="H11:H12">
    <cfRule type="expression" priority="25" dxfId="0" stopIfTrue="1">
      <formula>(G11&lt;&gt;"")*(H11="")</formula>
    </cfRule>
  </conditionalFormatting>
  <conditionalFormatting sqref="D11:D12">
    <cfRule type="expression" priority="26" dxfId="1" stopIfTrue="1">
      <formula>NOT(ISNUMBER(D11))*(D11&lt;&gt;"")</formula>
    </cfRule>
  </conditionalFormatting>
  <conditionalFormatting sqref="F11:F12">
    <cfRule type="expression" priority="27" dxfId="0" stopIfTrue="1">
      <formula>(F11="")</formula>
    </cfRule>
  </conditionalFormatting>
  <conditionalFormatting sqref="H13">
    <cfRule type="expression" priority="22" dxfId="0" stopIfTrue="1">
      <formula>(G13&lt;&gt;"")*(H13="")</formula>
    </cfRule>
  </conditionalFormatting>
  <conditionalFormatting sqref="D13">
    <cfRule type="expression" priority="23" dxfId="1" stopIfTrue="1">
      <formula>NOT(ISNUMBER(D13))*(D13&lt;&gt;"")</formula>
    </cfRule>
  </conditionalFormatting>
  <conditionalFormatting sqref="F13">
    <cfRule type="expression" priority="24" dxfId="0" stopIfTrue="1">
      <formula>(F13="")</formula>
    </cfRule>
  </conditionalFormatting>
  <conditionalFormatting sqref="H14:H15">
    <cfRule type="expression" priority="19" dxfId="0" stopIfTrue="1">
      <formula>(G14&lt;&gt;"")*(H14="")</formula>
    </cfRule>
  </conditionalFormatting>
  <conditionalFormatting sqref="D14:D15">
    <cfRule type="expression" priority="20" dxfId="1" stopIfTrue="1">
      <formula>NOT(ISNUMBER(D14))*(D14&lt;&gt;"")</formula>
    </cfRule>
  </conditionalFormatting>
  <conditionalFormatting sqref="F14:F15">
    <cfRule type="expression" priority="21" dxfId="0" stopIfTrue="1">
      <formula>(F14="")</formula>
    </cfRule>
  </conditionalFormatting>
  <conditionalFormatting sqref="H16:H17">
    <cfRule type="expression" priority="16" dxfId="0" stopIfTrue="1">
      <formula>(G16&lt;&gt;"")*(H16="")</formula>
    </cfRule>
  </conditionalFormatting>
  <conditionalFormatting sqref="D16:D17">
    <cfRule type="expression" priority="17" dxfId="1" stopIfTrue="1">
      <formula>NOT(ISNUMBER(D16))*(D16&lt;&gt;"")</formula>
    </cfRule>
  </conditionalFormatting>
  <conditionalFormatting sqref="F16:F17">
    <cfRule type="expression" priority="18" dxfId="0" stopIfTrue="1">
      <formula>(F16="")</formula>
    </cfRule>
  </conditionalFormatting>
  <conditionalFormatting sqref="H18:H19">
    <cfRule type="expression" priority="13" dxfId="0" stopIfTrue="1">
      <formula>(G18&lt;&gt;"")*(H18="")</formula>
    </cfRule>
  </conditionalFormatting>
  <conditionalFormatting sqref="D18:D19">
    <cfRule type="expression" priority="14" dxfId="1" stopIfTrue="1">
      <formula>NOT(ISNUMBER(D18))*(D18&lt;&gt;"")</formula>
    </cfRule>
  </conditionalFormatting>
  <conditionalFormatting sqref="F18:F19">
    <cfRule type="expression" priority="15" dxfId="0" stopIfTrue="1">
      <formula>(F18="")</formula>
    </cfRule>
  </conditionalFormatting>
  <conditionalFormatting sqref="H20:H22">
    <cfRule type="expression" priority="10" dxfId="0" stopIfTrue="1">
      <formula>(G20&lt;&gt;"")*(H20="")</formula>
    </cfRule>
  </conditionalFormatting>
  <conditionalFormatting sqref="D20:D22">
    <cfRule type="expression" priority="11" dxfId="1" stopIfTrue="1">
      <formula>NOT(ISNUMBER(D20))*(D20&lt;&gt;"")</formula>
    </cfRule>
  </conditionalFormatting>
  <conditionalFormatting sqref="F20:F22">
    <cfRule type="expression" priority="12" dxfId="0" stopIfTrue="1">
      <formula>(F20="")</formula>
    </cfRule>
  </conditionalFormatting>
  <conditionalFormatting sqref="H23:H25">
    <cfRule type="expression" priority="7" dxfId="0" stopIfTrue="1">
      <formula>(G23&lt;&gt;"")*(H23="")</formula>
    </cfRule>
  </conditionalFormatting>
  <conditionalFormatting sqref="D23:D25">
    <cfRule type="expression" priority="8" dxfId="1" stopIfTrue="1">
      <formula>NOT(ISNUMBER(D23))*(D23&lt;&gt;"")</formula>
    </cfRule>
  </conditionalFormatting>
  <conditionalFormatting sqref="F23:F25">
    <cfRule type="expression" priority="9" dxfId="0" stopIfTrue="1">
      <formula>(F23="")</formula>
    </cfRule>
  </conditionalFormatting>
  <conditionalFormatting sqref="H26">
    <cfRule type="expression" priority="4" dxfId="0" stopIfTrue="1">
      <formula>(G26&lt;&gt;"")*(H26="")</formula>
    </cfRule>
  </conditionalFormatting>
  <conditionalFormatting sqref="D26">
    <cfRule type="expression" priority="5" dxfId="1" stopIfTrue="1">
      <formula>NOT(ISNUMBER(D26))*(D26&lt;&gt;"")</formula>
    </cfRule>
  </conditionalFormatting>
  <conditionalFormatting sqref="F26">
    <cfRule type="expression" priority="6" dxfId="0" stopIfTrue="1">
      <formula>(F26="")</formula>
    </cfRule>
  </conditionalFormatting>
  <conditionalFormatting sqref="H27">
    <cfRule type="expression" priority="1" dxfId="0" stopIfTrue="1">
      <formula>(G27&lt;&gt;"")*(H27="")</formula>
    </cfRule>
  </conditionalFormatting>
  <conditionalFormatting sqref="D27">
    <cfRule type="expression" priority="2" dxfId="1" stopIfTrue="1">
      <formula>NOT(ISNUMBER(D27))*(D27&lt;&gt;"")</formula>
    </cfRule>
  </conditionalFormatting>
  <conditionalFormatting sqref="F27">
    <cfRule type="expression" priority="3" dxfId="0" stopIfTrue="1">
      <formula>(F27="")</formula>
    </cfRule>
  </conditionalFormatting>
  <dataValidations count="1">
    <dataValidation type="decimal" allowBlank="1" showInputMessage="1" showErrorMessage="1" error="Tallet skal ligge mellem 0 og 1 (inklusive)" sqref="F2:F27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RowColHeaders="0" tabSelected="1" zoomScalePageLayoutView="0" workbookViewId="0" topLeftCell="C1">
      <selection activeCell="L19" sqref="L19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6" t="s">
        <v>0</v>
      </c>
      <c r="B1" s="37"/>
      <c r="C1" s="37"/>
      <c r="D1" s="38"/>
      <c r="E1" s="39" t="s">
        <v>1</v>
      </c>
      <c r="F1" s="40"/>
      <c r="G1" s="40"/>
      <c r="H1" s="41"/>
      <c r="I1" s="42" t="s">
        <v>2</v>
      </c>
      <c r="J1" s="43"/>
      <c r="K1" s="1" t="s">
        <v>3</v>
      </c>
      <c r="M1" s="44" t="s">
        <v>4</v>
      </c>
      <c r="N1" s="45"/>
    </row>
    <row r="2" spans="1:14" ht="12.75">
      <c r="A2" s="4">
        <v>1</v>
      </c>
      <c r="B2" s="5">
        <v>5</v>
      </c>
      <c r="C2" s="5" t="s">
        <v>41</v>
      </c>
      <c r="D2" s="6">
        <f>IF(B2&gt;=1,1,"")</f>
        <v>1</v>
      </c>
      <c r="E2" s="7">
        <v>1750</v>
      </c>
      <c r="F2" s="8"/>
      <c r="G2" s="5" t="s">
        <v>6</v>
      </c>
      <c r="H2" s="9"/>
      <c r="I2" s="10">
        <f>IF(B2&gt;=1,1/B2,"")</f>
        <v>0.2</v>
      </c>
      <c r="J2" s="11">
        <f>IF(B2&gt;=1,IF(ISBLANK(G2),F2*I2,F2*I2*0.75+H2*I2*0.25),"")</f>
        <v>0</v>
      </c>
      <c r="K2" s="12"/>
      <c r="M2" s="32" t="s">
        <v>7</v>
      </c>
      <c r="N2" s="14"/>
    </row>
    <row r="3" spans="1:14" ht="12.75">
      <c r="A3" s="15"/>
      <c r="B3" s="16"/>
      <c r="C3" s="16"/>
      <c r="D3" s="17">
        <f>IF(B2&gt;=2,2,"")</f>
        <v>2</v>
      </c>
      <c r="E3" s="15">
        <v>7</v>
      </c>
      <c r="F3" s="18"/>
      <c r="G3" s="16" t="s">
        <v>8</v>
      </c>
      <c r="H3" s="19"/>
      <c r="I3" s="20">
        <f>IF(B2&gt;=2,1/B2,"")</f>
        <v>0.2</v>
      </c>
      <c r="J3" s="21">
        <f>IF(B2&gt;=2,IF(ISBLANK(G3),F3*I3,F3*I3*0.75+H3*I3*0.25),"")</f>
        <v>0</v>
      </c>
      <c r="K3" s="22"/>
      <c r="M3" s="33" t="s">
        <v>9</v>
      </c>
      <c r="N3" s="24" t="str">
        <f>Niveau</f>
        <v>Trin 2</v>
      </c>
    </row>
    <row r="4" spans="1:14" ht="12.75">
      <c r="A4" s="15"/>
      <c r="B4" s="16"/>
      <c r="C4" s="16"/>
      <c r="D4" s="17">
        <f>IF(B2&gt;=3,3,"")</f>
        <v>3</v>
      </c>
      <c r="E4" s="34">
        <v>1.75</v>
      </c>
      <c r="F4" s="18"/>
      <c r="G4" s="16" t="s">
        <v>42</v>
      </c>
      <c r="H4" s="19"/>
      <c r="I4" s="20">
        <f>IF(B2&gt;=3,1/B2,"")</f>
        <v>0.2</v>
      </c>
      <c r="J4" s="21">
        <f>IF(B2&gt;=3,IF(ISBLANK(G4),F4*I4,F4*I4*0.75+H4*I4*0.25),"")</f>
        <v>0</v>
      </c>
      <c r="K4" s="22"/>
      <c r="M4" s="33" t="s">
        <v>10</v>
      </c>
      <c r="N4" s="24" t="s">
        <v>63</v>
      </c>
    </row>
    <row r="5" spans="1:14" ht="12.75">
      <c r="A5" s="15"/>
      <c r="B5" s="16"/>
      <c r="C5" s="16"/>
      <c r="D5" s="17">
        <f>IF(B2&gt;=4,4,"")</f>
        <v>4</v>
      </c>
      <c r="E5" s="15">
        <v>175</v>
      </c>
      <c r="F5" s="18"/>
      <c r="G5" s="16" t="s">
        <v>6</v>
      </c>
      <c r="H5" s="19"/>
      <c r="I5" s="20">
        <f>IF(B2&gt;=4,1/B2,"")</f>
        <v>0.2</v>
      </c>
      <c r="J5" s="21">
        <f>IF(B2&gt;=4,IF(ISBLANK(G5),F5*I5,F5*I5*0.75+H5*I5*0.25),"")</f>
        <v>0</v>
      </c>
      <c r="K5" s="22"/>
      <c r="M5" s="33" t="s">
        <v>2</v>
      </c>
      <c r="N5" s="26">
        <f>SUM(J:J)</f>
        <v>0</v>
      </c>
    </row>
    <row r="6" spans="1:14" ht="12.75">
      <c r="A6" s="15"/>
      <c r="B6" s="16"/>
      <c r="C6" s="16"/>
      <c r="D6" s="17">
        <f>IF(B2&gt;=5,5,"")</f>
        <v>5</v>
      </c>
      <c r="E6" s="15">
        <v>6</v>
      </c>
      <c r="F6" s="18"/>
      <c r="G6" s="16"/>
      <c r="H6" s="19"/>
      <c r="I6" s="20">
        <f>IF(B2&gt;=5,1/B2,"")</f>
        <v>0.2</v>
      </c>
      <c r="J6" s="21">
        <f>IF(B2&gt;=5,IF(ISBLANK(G6),F6*I6,F6*I6*0.75+H6*I6*0.25),"")</f>
        <v>0</v>
      </c>
      <c r="K6" s="22"/>
      <c r="M6" s="33" t="s">
        <v>12</v>
      </c>
      <c r="N6" s="27">
        <f>N5/SUM(I:I)</f>
        <v>0</v>
      </c>
    </row>
    <row r="7" spans="1:14" ht="12.75">
      <c r="A7" s="4">
        <v>2</v>
      </c>
      <c r="B7" s="5">
        <v>2</v>
      </c>
      <c r="C7" s="5" t="s">
        <v>43</v>
      </c>
      <c r="D7" s="6">
        <f>IF(B7&gt;=1,1,"")</f>
        <v>1</v>
      </c>
      <c r="E7" s="7">
        <v>25</v>
      </c>
      <c r="F7" s="8"/>
      <c r="G7" s="5" t="s">
        <v>14</v>
      </c>
      <c r="H7" s="9"/>
      <c r="I7" s="10">
        <f>IF(B7&gt;=1,1/B7,"")</f>
        <v>0.5</v>
      </c>
      <c r="J7" s="11">
        <f>IF(B7&gt;=1,IF(ISBLANK(G7),F7*I7,F7*I7*0.75+H7*I7*0.25),"")</f>
        <v>0</v>
      </c>
      <c r="K7" s="12"/>
      <c r="M7" s="28" t="s">
        <v>15</v>
      </c>
      <c r="N7" s="29" t="str">
        <f>IF(N6&gt;=50%,"Bestået","Ikke bestået")</f>
        <v>Ikke bestået</v>
      </c>
    </row>
    <row r="8" spans="1:11" ht="12.75">
      <c r="A8" s="15"/>
      <c r="B8" s="16"/>
      <c r="C8" s="16"/>
      <c r="D8" s="17">
        <f>IF(B7&gt;=2,2,"")</f>
        <v>2</v>
      </c>
      <c r="E8" s="31" t="s">
        <v>44</v>
      </c>
      <c r="F8" s="18"/>
      <c r="G8" s="16" t="s">
        <v>45</v>
      </c>
      <c r="H8" s="19"/>
      <c r="I8" s="20">
        <f>IF(B7&gt;=2,1/B7,"")</f>
        <v>0.5</v>
      </c>
      <c r="J8" s="21">
        <f>IF(B7&gt;=2,IF(ISBLANK(G8),F8*I8,F8*I8*0.75+H8*I8*0.25),"")</f>
        <v>0</v>
      </c>
      <c r="K8" s="22"/>
    </row>
    <row r="9" spans="1:14" ht="12.75">
      <c r="A9" s="4">
        <v>3</v>
      </c>
      <c r="B9" s="5">
        <v>2</v>
      </c>
      <c r="C9" s="5" t="s">
        <v>17</v>
      </c>
      <c r="D9" s="6">
        <f>IF(B9&gt;=1,1,"")</f>
        <v>1</v>
      </c>
      <c r="E9" s="7">
        <v>1596</v>
      </c>
      <c r="F9" s="8"/>
      <c r="G9" s="5" t="s">
        <v>18</v>
      </c>
      <c r="H9" s="9"/>
      <c r="I9" s="10">
        <f>IF(B9&gt;=1,1/B9,"")</f>
        <v>0.5</v>
      </c>
      <c r="J9" s="11">
        <f>IF(B9&gt;=1,IF(ISBLANK(G9),F9*I9,F9*I9*0.75+H9*I9*0.25),"")</f>
        <v>0</v>
      </c>
      <c r="K9" s="12"/>
      <c r="M9" s="46" t="s">
        <v>19</v>
      </c>
      <c r="N9" s="46"/>
    </row>
    <row r="10" spans="1:11" ht="12.75">
      <c r="A10" s="15"/>
      <c r="B10" s="16"/>
      <c r="C10" s="16"/>
      <c r="D10" s="17">
        <f>IF(B9&gt;=2,2,"")</f>
        <v>2</v>
      </c>
      <c r="E10" s="15">
        <v>805</v>
      </c>
      <c r="F10" s="18"/>
      <c r="G10" s="16" t="s">
        <v>18</v>
      </c>
      <c r="H10" s="19"/>
      <c r="I10" s="20">
        <f>IF(B9&gt;=2,1/B9,"")</f>
        <v>0.5</v>
      </c>
      <c r="J10" s="21">
        <f>IF(B9&gt;=2,IF(ISBLANK(G10),F10*I10,F10*I10*0.75+H10*I10*0.25),"")</f>
        <v>0</v>
      </c>
      <c r="K10" s="22"/>
    </row>
    <row r="11" spans="1:11" ht="12.75">
      <c r="A11" s="4">
        <v>4</v>
      </c>
      <c r="B11" s="5">
        <v>2</v>
      </c>
      <c r="C11" s="5" t="s">
        <v>20</v>
      </c>
      <c r="D11" s="6">
        <f>IF(B11&gt;=1,1,"")</f>
        <v>1</v>
      </c>
      <c r="E11" s="7">
        <v>575</v>
      </c>
      <c r="F11" s="8"/>
      <c r="G11" s="5" t="s">
        <v>18</v>
      </c>
      <c r="H11" s="9"/>
      <c r="I11" s="10">
        <f>IF(B11&gt;=1,1/B11,"")</f>
        <v>0.5</v>
      </c>
      <c r="J11" s="11">
        <f>IF(B11&gt;=1,IF(ISBLANK(G11),F11*I11,F11*I11*0.75+H11*I11*0.25),"")</f>
        <v>0</v>
      </c>
      <c r="K11" s="12"/>
    </row>
    <row r="12" spans="1:11" ht="12.75">
      <c r="A12" s="15"/>
      <c r="B12" s="16"/>
      <c r="C12" s="16"/>
      <c r="D12" s="17">
        <f>IF(B11&gt;=2,2,"")</f>
        <v>2</v>
      </c>
      <c r="E12" s="15">
        <v>1664</v>
      </c>
      <c r="F12" s="18"/>
      <c r="G12" s="16" t="s">
        <v>18</v>
      </c>
      <c r="H12" s="19"/>
      <c r="I12" s="20">
        <f>IF(B11&gt;=2,1/B11,"")</f>
        <v>0.5</v>
      </c>
      <c r="J12" s="21">
        <f>IF(B11&gt;=2,IF(ISBLANK(G12),F12*I12,F12*I12*0.75+H12*I12*0.25),"")</f>
        <v>0</v>
      </c>
      <c r="K12" s="22"/>
    </row>
    <row r="13" spans="1:14" ht="12.75">
      <c r="A13" s="4">
        <v>5</v>
      </c>
      <c r="B13" s="5">
        <v>1</v>
      </c>
      <c r="C13" s="5" t="s">
        <v>48</v>
      </c>
      <c r="D13" s="6">
        <f>IF(B13&gt;=1,1,"")</f>
        <v>1</v>
      </c>
      <c r="E13" s="30" t="s">
        <v>22</v>
      </c>
      <c r="F13" s="8"/>
      <c r="G13" s="5"/>
      <c r="H13" s="9"/>
      <c r="I13" s="10">
        <f>IF(B13&gt;=1,1/B13,"")</f>
        <v>1</v>
      </c>
      <c r="J13" s="11">
        <f>IF(B13&gt;=1,IF(ISBLANK(G13),F13*I13,F13*I13*0.75+H13*I13*0.25),"")</f>
        <v>0</v>
      </c>
      <c r="K13" s="12"/>
      <c r="M13" s="47">
        <f>IF(SUM(I:I)&lt;&gt;AntalOpgaver,"Fejl i points/antal opgaver!","")</f>
      </c>
      <c r="N13" s="47"/>
    </row>
    <row r="14" spans="1:11" ht="12.75">
      <c r="A14" s="4">
        <v>6</v>
      </c>
      <c r="B14" s="5">
        <v>2</v>
      </c>
      <c r="C14" s="5" t="s">
        <v>49</v>
      </c>
      <c r="D14" s="6">
        <f>IF(B14&gt;=1,1,"")</f>
        <v>1</v>
      </c>
      <c r="E14" s="7">
        <v>0.15</v>
      </c>
      <c r="F14" s="8"/>
      <c r="G14" s="5" t="s">
        <v>6</v>
      </c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327</v>
      </c>
      <c r="F15" s="18"/>
      <c r="G15" s="16" t="s">
        <v>24</v>
      </c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7</v>
      </c>
      <c r="B16" s="5">
        <v>2</v>
      </c>
      <c r="C16" s="5" t="s">
        <v>25</v>
      </c>
      <c r="D16" s="6">
        <f>IF(B16&gt;=1,1,"")</f>
        <v>1</v>
      </c>
      <c r="E16" s="30" t="s">
        <v>26</v>
      </c>
      <c r="F16" s="8"/>
      <c r="G16" s="5"/>
      <c r="H16" s="9"/>
      <c r="I16" s="10">
        <f>IF(B16&gt;=1,1/B16,"")</f>
        <v>0.5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31">
        <v>688.63</v>
      </c>
      <c r="F17" s="18"/>
      <c r="G17" s="16"/>
      <c r="H17" s="19"/>
      <c r="I17" s="20">
        <f>IF(B16&gt;=2,1/B16,"")</f>
        <v>0.5</v>
      </c>
      <c r="J17" s="21">
        <f>IF(B16&gt;=2,IF(ISBLANK(G17),F17*I17,F17*I17*0.75+H17*I17*0.25),"")</f>
        <v>0</v>
      </c>
      <c r="K17" s="22"/>
    </row>
    <row r="18" spans="1:11" ht="12.75">
      <c r="A18" s="4">
        <v>8</v>
      </c>
      <c r="B18" s="5">
        <v>2</v>
      </c>
      <c r="C18" s="5" t="s">
        <v>27</v>
      </c>
      <c r="D18" s="6">
        <f>IF(B18&gt;=1,1,"")</f>
        <v>1</v>
      </c>
      <c r="E18" s="30" t="s">
        <v>28</v>
      </c>
      <c r="F18" s="8"/>
      <c r="G18" s="5"/>
      <c r="H18" s="9"/>
      <c r="I18" s="10">
        <f>IF(B18&gt;=1,1/B18,"")</f>
        <v>0.5</v>
      </c>
      <c r="J18" s="11">
        <f>IF(B18&gt;=1,IF(ISBLANK(G18),F18*I18,F18*I18*0.75+H18*I18*0.25),"")</f>
        <v>0</v>
      </c>
      <c r="K18" s="12"/>
    </row>
    <row r="19" spans="1:11" ht="12.75">
      <c r="A19" s="15"/>
      <c r="B19" s="16"/>
      <c r="C19" s="16"/>
      <c r="D19" s="17">
        <f>IF(B18&gt;=2,2,"")</f>
        <v>2</v>
      </c>
      <c r="E19" s="15" t="s">
        <v>29</v>
      </c>
      <c r="F19" s="18"/>
      <c r="G19" s="16" t="s">
        <v>30</v>
      </c>
      <c r="H19" s="19"/>
      <c r="I19" s="20">
        <f>IF(B18&gt;=2,1/B18,"")</f>
        <v>0.5</v>
      </c>
      <c r="J19" s="21">
        <f>IF(B18&gt;=2,IF(ISBLANK(G19),F19*I19,F19*I19*0.75+H19*I19*0.25),"")</f>
        <v>0</v>
      </c>
      <c r="K19" s="22"/>
    </row>
    <row r="20" spans="1:11" ht="12.75">
      <c r="A20" s="4">
        <v>9</v>
      </c>
      <c r="B20" s="5">
        <v>3</v>
      </c>
      <c r="C20" s="5" t="s">
        <v>55</v>
      </c>
      <c r="D20" s="6">
        <f>IF(B20&gt;=1,1,"")</f>
        <v>1</v>
      </c>
      <c r="E20" s="30" t="s">
        <v>38</v>
      </c>
      <c r="F20" s="8"/>
      <c r="G20" s="5"/>
      <c r="H20" s="9"/>
      <c r="I20" s="10">
        <f>IF(B20&gt;=1,1/B20,"")</f>
        <v>0.3333333333333333</v>
      </c>
      <c r="J20" s="11">
        <f>IF(B20&gt;=1,IF(ISBLANK(G20),F20*I20,F20*I20*0.75+H20*I20*0.25),"")</f>
        <v>0</v>
      </c>
      <c r="K20" s="12"/>
    </row>
    <row r="21" spans="1:11" ht="12.75">
      <c r="A21" s="15"/>
      <c r="B21" s="16"/>
      <c r="C21" s="16"/>
      <c r="D21" s="17">
        <f>IF(B20&gt;=2,2,"")</f>
        <v>2</v>
      </c>
      <c r="E21" s="31" t="s">
        <v>33</v>
      </c>
      <c r="F21" s="18"/>
      <c r="G21" s="16"/>
      <c r="H21" s="19"/>
      <c r="I21" s="20">
        <f>IF(B20&gt;=2,1/B20,"")</f>
        <v>0.3333333333333333</v>
      </c>
      <c r="J21" s="21">
        <f>IF(B20&gt;=2,IF(ISBLANK(G21),F21*I21,F21*I21*0.75+H21*I21*0.25),"")</f>
        <v>0</v>
      </c>
      <c r="K21" s="22"/>
    </row>
    <row r="22" spans="1:11" ht="12.75">
      <c r="A22" s="15"/>
      <c r="B22" s="16"/>
      <c r="C22" s="16"/>
      <c r="D22" s="17">
        <f>IF(B20&gt;=3,3,"")</f>
        <v>3</v>
      </c>
      <c r="E22" s="31" t="s">
        <v>56</v>
      </c>
      <c r="F22" s="18"/>
      <c r="G22" s="16"/>
      <c r="H22" s="19"/>
      <c r="I22" s="20">
        <f>IF(B20&gt;=3,1/B20,"")</f>
        <v>0.3333333333333333</v>
      </c>
      <c r="J22" s="21">
        <f>IF(B20&gt;=3,IF(ISBLANK(G22),F22*I22,F22*I22*0.75+H22*I22*0.25),"")</f>
        <v>0</v>
      </c>
      <c r="K22" s="22"/>
    </row>
    <row r="23" spans="1:11" ht="12.75">
      <c r="A23" s="4">
        <v>10</v>
      </c>
      <c r="B23" s="5">
        <v>3</v>
      </c>
      <c r="C23" s="35" t="s">
        <v>57</v>
      </c>
      <c r="D23" s="6">
        <f>IF(B23&gt;=1,1,"")</f>
        <v>1</v>
      </c>
      <c r="E23" s="7">
        <v>160</v>
      </c>
      <c r="F23" s="8"/>
      <c r="G23" s="5" t="s">
        <v>18</v>
      </c>
      <c r="H23" s="9"/>
      <c r="I23" s="10">
        <f>IF(B23&gt;=1,1/B23,"")</f>
        <v>0.3333333333333333</v>
      </c>
      <c r="J23" s="11">
        <f>IF(B23&gt;=1,IF(ISBLANK(G23),F23*I23,F23*I23*0.75+H23*I23*0.25),"")</f>
        <v>0</v>
      </c>
      <c r="K23" s="12"/>
    </row>
    <row r="24" spans="1:11" ht="12.75">
      <c r="A24" s="15"/>
      <c r="B24" s="16"/>
      <c r="C24" s="16"/>
      <c r="D24" s="17">
        <f>IF(B23&gt;=2,2,"")</f>
        <v>2</v>
      </c>
      <c r="E24" s="15">
        <v>15</v>
      </c>
      <c r="F24" s="18"/>
      <c r="G24" s="16"/>
      <c r="H24" s="19"/>
      <c r="I24" s="20">
        <f>IF(B23&gt;=2,1/B23,"")</f>
        <v>0.3333333333333333</v>
      </c>
      <c r="J24" s="21">
        <f>IF(B23&gt;=2,IF(ISBLANK(G24),F24*I24,F24*I24*0.75+H24*I24*0.25),"")</f>
        <v>0</v>
      </c>
      <c r="K24" s="22"/>
    </row>
    <row r="25" spans="1:11" ht="12.75">
      <c r="A25" s="15"/>
      <c r="B25" s="16"/>
      <c r="C25" s="16"/>
      <c r="D25" s="17">
        <f>IF(B23&gt;=3,3,"")</f>
        <v>3</v>
      </c>
      <c r="E25" s="31" t="s">
        <v>36</v>
      </c>
      <c r="F25" s="18"/>
      <c r="G25" s="16"/>
      <c r="H25" s="19"/>
      <c r="I25" s="20">
        <f>IF(B23&gt;=3,1/B23,"")</f>
        <v>0.3333333333333333</v>
      </c>
      <c r="J25" s="21">
        <f>IF(B23&gt;=3,IF(ISBLANK(G25),F25*I25,F25*I25*0.75+H25*I25*0.25),"")</f>
        <v>0</v>
      </c>
      <c r="K25" s="22"/>
    </row>
    <row r="26" spans="1:11" ht="12.75">
      <c r="A26" s="4">
        <v>11</v>
      </c>
      <c r="B26" s="5">
        <v>1</v>
      </c>
      <c r="C26" s="5" t="s">
        <v>37</v>
      </c>
      <c r="D26" s="6">
        <f>IF(B26&gt;=1,1,"")</f>
        <v>1</v>
      </c>
      <c r="E26" s="30" t="s">
        <v>38</v>
      </c>
      <c r="F26" s="8"/>
      <c r="G26" s="5"/>
      <c r="H26" s="9"/>
      <c r="I26" s="10">
        <f>IF(B26&gt;=1,1/B26,"")</f>
        <v>1</v>
      </c>
      <c r="J26" s="11">
        <f>IF(B26&gt;=1,IF(ISBLANK(G26),F26*I26,F26*I26*0.75+H26*I26*0.25),"")</f>
        <v>0</v>
      </c>
      <c r="K26" s="12"/>
    </row>
    <row r="27" spans="1:11" ht="12.75">
      <c r="A27" s="4">
        <v>12</v>
      </c>
      <c r="B27" s="5">
        <v>1</v>
      </c>
      <c r="C27" s="5" t="s">
        <v>39</v>
      </c>
      <c r="D27" s="6">
        <f>IF(B27&gt;=1,1,"")</f>
        <v>1</v>
      </c>
      <c r="E27" s="30" t="s">
        <v>40</v>
      </c>
      <c r="F27" s="8"/>
      <c r="G27" s="5"/>
      <c r="H27" s="9"/>
      <c r="I27" s="10">
        <f>IF(B27&gt;=1,1/B27,"")</f>
        <v>1</v>
      </c>
      <c r="J27" s="11">
        <f>IF(B27&gt;=1,IF(ISBLANK(G27),F27*I27,F27*I27*0.75+H27*I27*0.25),"")</f>
        <v>0</v>
      </c>
      <c r="K27" s="12"/>
    </row>
    <row r="28" ht="12.75"/>
    <row r="30" ht="12.75"/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7" dxfId="1" stopIfTrue="1">
      <formula>(M13="Fejl i points/antal opgaver!")</formula>
    </cfRule>
  </conditionalFormatting>
  <conditionalFormatting sqref="N6:N7">
    <cfRule type="expression" priority="38" dxfId="36" stopIfTrue="1">
      <formula>($N$6&gt;=50%)</formula>
    </cfRule>
  </conditionalFormatting>
  <conditionalFormatting sqref="H2:H6">
    <cfRule type="expression" priority="34" dxfId="0" stopIfTrue="1">
      <formula>(G2&lt;&gt;"")*(H2="")</formula>
    </cfRule>
  </conditionalFormatting>
  <conditionalFormatting sqref="D2:D6">
    <cfRule type="expression" priority="35" dxfId="1" stopIfTrue="1">
      <formula>NOT(ISNUMBER(D2))*(D2&lt;&gt;"")</formula>
    </cfRule>
  </conditionalFormatting>
  <conditionalFormatting sqref="F2:F6">
    <cfRule type="expression" priority="36" dxfId="0" stopIfTrue="1">
      <formula>(F2="")</formula>
    </cfRule>
  </conditionalFormatting>
  <conditionalFormatting sqref="H7:H8">
    <cfRule type="expression" priority="31" dxfId="0" stopIfTrue="1">
      <formula>(G7&lt;&gt;"")*(H7="")</formula>
    </cfRule>
  </conditionalFormatting>
  <conditionalFormatting sqref="D7:D8">
    <cfRule type="expression" priority="32" dxfId="1" stopIfTrue="1">
      <formula>NOT(ISNUMBER(D7))*(D7&lt;&gt;"")</formula>
    </cfRule>
  </conditionalFormatting>
  <conditionalFormatting sqref="F7:F8">
    <cfRule type="expression" priority="33" dxfId="0" stopIfTrue="1">
      <formula>(F7="")</formula>
    </cfRule>
  </conditionalFormatting>
  <conditionalFormatting sqref="H9:H10">
    <cfRule type="expression" priority="28" dxfId="0" stopIfTrue="1">
      <formula>(G9&lt;&gt;"")*(H9="")</formula>
    </cfRule>
  </conditionalFormatting>
  <conditionalFormatting sqref="D9:D10">
    <cfRule type="expression" priority="29" dxfId="1" stopIfTrue="1">
      <formula>NOT(ISNUMBER(D9))*(D9&lt;&gt;"")</formula>
    </cfRule>
  </conditionalFormatting>
  <conditionalFormatting sqref="F9:F10">
    <cfRule type="expression" priority="30" dxfId="0" stopIfTrue="1">
      <formula>(F9="")</formula>
    </cfRule>
  </conditionalFormatting>
  <conditionalFormatting sqref="H11:H12">
    <cfRule type="expression" priority="25" dxfId="0" stopIfTrue="1">
      <formula>(G11&lt;&gt;"")*(H11="")</formula>
    </cfRule>
  </conditionalFormatting>
  <conditionalFormatting sqref="D11:D12">
    <cfRule type="expression" priority="26" dxfId="1" stopIfTrue="1">
      <formula>NOT(ISNUMBER(D11))*(D11&lt;&gt;"")</formula>
    </cfRule>
  </conditionalFormatting>
  <conditionalFormatting sqref="F11:F12">
    <cfRule type="expression" priority="27" dxfId="0" stopIfTrue="1">
      <formula>(F11="")</formula>
    </cfRule>
  </conditionalFormatting>
  <conditionalFormatting sqref="H13">
    <cfRule type="expression" priority="22" dxfId="0" stopIfTrue="1">
      <formula>(G13&lt;&gt;"")*(H13="")</formula>
    </cfRule>
  </conditionalFormatting>
  <conditionalFormatting sqref="D13">
    <cfRule type="expression" priority="23" dxfId="1" stopIfTrue="1">
      <formula>NOT(ISNUMBER(D13))*(D13&lt;&gt;"")</formula>
    </cfRule>
  </conditionalFormatting>
  <conditionalFormatting sqref="F13">
    <cfRule type="expression" priority="24" dxfId="0" stopIfTrue="1">
      <formula>(F13="")</formula>
    </cfRule>
  </conditionalFormatting>
  <conditionalFormatting sqref="H14:H15">
    <cfRule type="expression" priority="19" dxfId="0" stopIfTrue="1">
      <formula>(G14&lt;&gt;"")*(H14="")</formula>
    </cfRule>
  </conditionalFormatting>
  <conditionalFormatting sqref="D14:D15">
    <cfRule type="expression" priority="20" dxfId="1" stopIfTrue="1">
      <formula>NOT(ISNUMBER(D14))*(D14&lt;&gt;"")</formula>
    </cfRule>
  </conditionalFormatting>
  <conditionalFormatting sqref="F14:F15">
    <cfRule type="expression" priority="21" dxfId="0" stopIfTrue="1">
      <formula>(F14="")</formula>
    </cfRule>
  </conditionalFormatting>
  <conditionalFormatting sqref="H16:H17">
    <cfRule type="expression" priority="16" dxfId="0" stopIfTrue="1">
      <formula>(G16&lt;&gt;"")*(H16="")</formula>
    </cfRule>
  </conditionalFormatting>
  <conditionalFormatting sqref="D16:D17">
    <cfRule type="expression" priority="17" dxfId="1" stopIfTrue="1">
      <formula>NOT(ISNUMBER(D16))*(D16&lt;&gt;"")</formula>
    </cfRule>
  </conditionalFormatting>
  <conditionalFormatting sqref="F16:F17">
    <cfRule type="expression" priority="18" dxfId="0" stopIfTrue="1">
      <formula>(F16="")</formula>
    </cfRule>
  </conditionalFormatting>
  <conditionalFormatting sqref="H18:H19">
    <cfRule type="expression" priority="13" dxfId="0" stopIfTrue="1">
      <formula>(G18&lt;&gt;"")*(H18="")</formula>
    </cfRule>
  </conditionalFormatting>
  <conditionalFormatting sqref="D18:D19">
    <cfRule type="expression" priority="14" dxfId="1" stopIfTrue="1">
      <formula>NOT(ISNUMBER(D18))*(D18&lt;&gt;"")</formula>
    </cfRule>
  </conditionalFormatting>
  <conditionalFormatting sqref="F18:F19">
    <cfRule type="expression" priority="15" dxfId="0" stopIfTrue="1">
      <formula>(F18="")</formula>
    </cfRule>
  </conditionalFormatting>
  <conditionalFormatting sqref="H20:H22">
    <cfRule type="expression" priority="10" dxfId="0" stopIfTrue="1">
      <formula>(G20&lt;&gt;"")*(H20="")</formula>
    </cfRule>
  </conditionalFormatting>
  <conditionalFormatting sqref="D20:D22">
    <cfRule type="expression" priority="11" dxfId="1" stopIfTrue="1">
      <formula>NOT(ISNUMBER(D20))*(D20&lt;&gt;"")</formula>
    </cfRule>
  </conditionalFormatting>
  <conditionalFormatting sqref="F20:F22">
    <cfRule type="expression" priority="12" dxfId="0" stopIfTrue="1">
      <formula>(F20="")</formula>
    </cfRule>
  </conditionalFormatting>
  <conditionalFormatting sqref="H23:H25">
    <cfRule type="expression" priority="7" dxfId="0" stopIfTrue="1">
      <formula>(G23&lt;&gt;"")*(H23="")</formula>
    </cfRule>
  </conditionalFormatting>
  <conditionalFormatting sqref="D23:D25">
    <cfRule type="expression" priority="8" dxfId="1" stopIfTrue="1">
      <formula>NOT(ISNUMBER(D23))*(D23&lt;&gt;"")</formula>
    </cfRule>
  </conditionalFormatting>
  <conditionalFormatting sqref="F23:F25">
    <cfRule type="expression" priority="9" dxfId="0" stopIfTrue="1">
      <formula>(F23="")</formula>
    </cfRule>
  </conditionalFormatting>
  <conditionalFormatting sqref="H26">
    <cfRule type="expression" priority="4" dxfId="0" stopIfTrue="1">
      <formula>(G26&lt;&gt;"")*(H26="")</formula>
    </cfRule>
  </conditionalFormatting>
  <conditionalFormatting sqref="D26">
    <cfRule type="expression" priority="5" dxfId="1" stopIfTrue="1">
      <formula>NOT(ISNUMBER(D26))*(D26&lt;&gt;"")</formula>
    </cfRule>
  </conditionalFormatting>
  <conditionalFormatting sqref="F26">
    <cfRule type="expression" priority="6" dxfId="0" stopIfTrue="1">
      <formula>(F26="")</formula>
    </cfRule>
  </conditionalFormatting>
  <conditionalFormatting sqref="H27">
    <cfRule type="expression" priority="1" dxfId="0" stopIfTrue="1">
      <formula>(G27&lt;&gt;"")*(H27="")</formula>
    </cfRule>
  </conditionalFormatting>
  <conditionalFormatting sqref="D27">
    <cfRule type="expression" priority="2" dxfId="1" stopIfTrue="1">
      <formula>NOT(ISNUMBER(D27))*(D27&lt;&gt;"")</formula>
    </cfRule>
  </conditionalFormatting>
  <conditionalFormatting sqref="F27">
    <cfRule type="expression" priority="3" dxfId="0" stopIfTrue="1">
      <formula>(F27="")</formula>
    </cfRule>
  </conditionalFormatting>
  <dataValidations count="1">
    <dataValidation type="decimal" allowBlank="1" showInputMessage="1" showErrorMessage="1" error="Tallet skal ligge mellem 0 og 1 (inklusive)" sqref="F2:F27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</dc:creator>
  <cp:keywords/>
  <dc:description/>
  <cp:lastModifiedBy>Anja Nielsen</cp:lastModifiedBy>
  <dcterms:created xsi:type="dcterms:W3CDTF">2015-04-23T09:33:06Z</dcterms:created>
  <dcterms:modified xsi:type="dcterms:W3CDTF">2015-06-03T10:34:24Z</dcterms:modified>
  <cp:category/>
  <cp:version/>
  <cp:contentType/>
  <cp:contentStatus/>
</cp:coreProperties>
</file>